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awnr\Desktop\SCI University Awards (ALL)\2021-2022-SCI CIA Awards\"/>
    </mc:Choice>
  </mc:AlternateContent>
  <bookViews>
    <workbookView xWindow="0" yWindow="0" windowWidth="28800" windowHeight="13500"/>
  </bookViews>
  <sheets>
    <sheet name="5YR" sheetId="1" r:id="rId1"/>
    <sheet name="ANIMALS" sheetId="2" r:id="rId2"/>
    <sheet name="CONTRACT - SPONSOR Format" sheetId="3" state="hidden" r:id="rId3"/>
    <sheet name="NOA Addendum (Personnel)" sheetId="4" state="hidden" r:id="rId4"/>
  </sheets>
  <definedNames>
    <definedName name="CTRU_Labs">#REF!</definedName>
    <definedName name="CTRU_Labs2">#REF!</definedName>
    <definedName name="_xlnm.Print_Area" localSheetId="0">'5YR'!$A$1:$J$78</definedName>
    <definedName name="_xlnm.Print_Area" localSheetId="1">ANIMALS!$A$1:$O$50</definedName>
  </definedNames>
  <calcPr calcId="162913" fullPrecision="0"/>
</workbook>
</file>

<file path=xl/calcChain.xml><?xml version="1.0" encoding="utf-8"?>
<calcChain xmlns="http://schemas.openxmlformats.org/spreadsheetml/2006/main">
  <c r="H28" i="1" l="1"/>
  <c r="H29" i="1"/>
  <c r="H30" i="1"/>
  <c r="H31" i="1"/>
  <c r="H47" i="1" l="1"/>
  <c r="I47" i="1" s="1"/>
  <c r="H41" i="1"/>
  <c r="I41" i="1" s="1"/>
  <c r="I29" i="1" l="1"/>
  <c r="I28" i="1"/>
  <c r="G27" i="1"/>
  <c r="G31" i="1" l="1"/>
  <c r="G30" i="1"/>
  <c r="G29" i="1"/>
  <c r="G28" i="1"/>
  <c r="G47" i="1"/>
  <c r="G43" i="1"/>
  <c r="G41" i="1"/>
  <c r="I30" i="1" l="1"/>
  <c r="I31" i="1" l="1"/>
  <c r="J30" i="1" l="1"/>
  <c r="J29" i="1"/>
  <c r="J28" i="1" l="1"/>
  <c r="J31" i="1"/>
  <c r="E42" i="1"/>
  <c r="H66" i="1" l="1"/>
  <c r="J41" i="1"/>
  <c r="H42" i="1"/>
  <c r="A44" i="1"/>
  <c r="A38" i="1"/>
  <c r="G42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 s="1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G35" i="1"/>
  <c r="G36" i="1"/>
  <c r="G37" i="1"/>
  <c r="G48" i="1"/>
  <c r="N23" i="3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N34" i="2" s="1"/>
  <c r="H23" i="3"/>
  <c r="F23" i="3"/>
  <c r="J23" i="3"/>
  <c r="J15" i="3"/>
  <c r="J35" i="3"/>
  <c r="N28" i="2" l="1"/>
  <c r="N40" i="2"/>
  <c r="P32" i="3"/>
  <c r="L16" i="2"/>
  <c r="O14" i="2"/>
  <c r="O9" i="2"/>
  <c r="O11" i="2" s="1"/>
  <c r="G44" i="1"/>
  <c r="N18" i="3"/>
  <c r="N33" i="3" s="1"/>
  <c r="N36" i="3" s="1"/>
  <c r="G38" i="1"/>
  <c r="I42" i="1"/>
  <c r="J42" i="1" s="1"/>
  <c r="G49" i="1"/>
  <c r="P27" i="3"/>
  <c r="P23" i="3"/>
  <c r="J18" i="3"/>
  <c r="J33" i="3" s="1"/>
  <c r="J36" i="3" s="1"/>
  <c r="L18" i="3"/>
  <c r="L33" i="3" s="1"/>
  <c r="L36" i="3" s="1"/>
  <c r="C5" i="3"/>
  <c r="B5" i="3"/>
  <c r="B12" i="2" l="1"/>
  <c r="H12" i="2" s="1"/>
  <c r="O16" i="2"/>
  <c r="O18" i="2" s="1"/>
  <c r="B18" i="2" s="1"/>
  <c r="H18" i="2" s="1"/>
  <c r="L20" i="2"/>
  <c r="H27" i="1"/>
  <c r="I27" i="1" s="1"/>
  <c r="H32" i="1" l="1"/>
  <c r="E32" i="1"/>
  <c r="O20" i="2"/>
  <c r="L22" i="2"/>
  <c r="E37" i="1"/>
  <c r="E48" i="1"/>
  <c r="E35" i="1"/>
  <c r="H43" i="2"/>
  <c r="E36" i="1"/>
  <c r="O22" i="2" l="1"/>
  <c r="L26" i="2"/>
  <c r="O24" i="2"/>
  <c r="B24" i="2" s="1"/>
  <c r="H24" i="2" s="1"/>
  <c r="H48" i="1"/>
  <c r="H36" i="1"/>
  <c r="H35" i="1"/>
  <c r="H43" i="1"/>
  <c r="H37" i="1"/>
  <c r="L28" i="2" l="1"/>
  <c r="O26" i="2"/>
  <c r="H14" i="3"/>
  <c r="I36" i="1"/>
  <c r="J36" i="1" s="1"/>
  <c r="H49" i="1"/>
  <c r="I37" i="1"/>
  <c r="J37" i="1" s="1"/>
  <c r="F14" i="3"/>
  <c r="I35" i="1"/>
  <c r="J35" i="1" s="1"/>
  <c r="H38" i="1"/>
  <c r="I48" i="1"/>
  <c r="J48" i="1" s="1"/>
  <c r="I43" i="1"/>
  <c r="I44" i="1" s="1"/>
  <c r="H44" i="1"/>
  <c r="I32" i="1" l="1"/>
  <c r="J27" i="1"/>
  <c r="J32" i="1" s="1"/>
  <c r="L32" i="2"/>
  <c r="O28" i="2"/>
  <c r="O30" i="2" s="1"/>
  <c r="B30" i="2" s="1"/>
  <c r="H30" i="2" s="1"/>
  <c r="H50" i="1"/>
  <c r="H16" i="3"/>
  <c r="H10" i="3"/>
  <c r="H18" i="3" s="1"/>
  <c r="H33" i="3" s="1"/>
  <c r="I49" i="1"/>
  <c r="J38" i="1"/>
  <c r="F15" i="3" s="1"/>
  <c r="J43" i="1"/>
  <c r="J44" i="1" s="1"/>
  <c r="F16" i="3" s="1"/>
  <c r="I38" i="1"/>
  <c r="J47" i="1"/>
  <c r="O32" i="2" l="1"/>
  <c r="L34" i="2"/>
  <c r="I50" i="1"/>
  <c r="J49" i="1"/>
  <c r="F10" i="3"/>
  <c r="F18" i="3" s="1"/>
  <c r="H15" i="3"/>
  <c r="F17" i="3" l="1"/>
  <c r="J50" i="1"/>
  <c r="J67" i="1" s="1"/>
  <c r="L38" i="2"/>
  <c r="O34" i="2"/>
  <c r="O36" i="2" s="1"/>
  <c r="B36" i="2" s="1"/>
  <c r="H36" i="2" s="1"/>
  <c r="H35" i="3"/>
  <c r="H36" i="3" s="1"/>
  <c r="H17" i="3"/>
  <c r="F33" i="3"/>
  <c r="P18" i="3"/>
  <c r="J68" i="1" l="1"/>
  <c r="H44" i="2"/>
  <c r="H40" i="2"/>
  <c r="L40" i="2"/>
  <c r="O40" i="2" s="1"/>
  <c r="O38" i="2"/>
  <c r="O42" i="2" s="1"/>
  <c r="P33" i="3"/>
  <c r="J74" i="1" l="1"/>
  <c r="J70" i="1"/>
  <c r="J69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<sst xmlns="http://schemas.openxmlformats.org/spreadsheetml/2006/main" count="208" uniqueCount="150">
  <si>
    <t>Staff</t>
  </si>
  <si>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</si>
  <si>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</si>
  <si>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</si>
  <si>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</si>
  <si>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</si>
  <si>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</si>
  <si>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</si>
  <si>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</si>
  <si>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</si>
  <si>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</si>
  <si>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</si>
  <si>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</si>
  <si>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</si>
  <si>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</si>
  <si>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Consultant</t>
  </si>
  <si>
    <t>Equipment</t>
  </si>
  <si>
    <t>Animal Care</t>
  </si>
  <si>
    <t>Travel</t>
  </si>
  <si>
    <t>Tuition</t>
  </si>
  <si>
    <t>Other</t>
  </si>
  <si>
    <t>Consortium</t>
  </si>
  <si>
    <t xml:space="preserve">   under 25K</t>
  </si>
  <si>
    <t xml:space="preserve">   over 25K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</si>
  <si>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</si>
  <si>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</si>
  <si>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</si>
  <si>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</si>
  <si>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</si>
  <si>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</si>
  <si>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</si>
  <si>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</si>
  <si>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</si>
  <si>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</si>
  <si>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</si>
  <si>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</si>
  <si>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Consortium directs:</t>
  </si>
  <si>
    <t xml:space="preserve"> (%) Consortium indirects:</t>
  </si>
  <si>
    <t>Animals</t>
  </si>
  <si>
    <t>Subtotal Direct</t>
  </si>
  <si>
    <t>over $500k?</t>
  </si>
  <si>
    <t>Maximum allowed for grad students (stipend, fringe &amp; tuition):</t>
  </si>
  <si>
    <t>(%)</t>
  </si>
  <si>
    <t>(P-M)</t>
  </si>
  <si>
    <t>cages @</t>
  </si>
  <si>
    <t>per diem</t>
  </si>
  <si>
    <t>Senior/Key Personnel</t>
  </si>
  <si>
    <t>Other Personnel</t>
  </si>
  <si>
    <t>Postdocs</t>
  </si>
  <si>
    <t>total postdocs</t>
  </si>
  <si>
    <t>total RAs and Techs</t>
  </si>
  <si>
    <t>total grad students</t>
  </si>
  <si>
    <t>Graduate Students</t>
  </si>
  <si>
    <t>Subtotal</t>
  </si>
  <si>
    <t>Domestic</t>
  </si>
  <si>
    <t>Foreign</t>
  </si>
  <si>
    <t>Materials &amp; Supplies</t>
  </si>
  <si>
    <t>Publication Costs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</si>
  <si>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</si>
  <si>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</si>
  <si>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</si>
  <si>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</si>
  <si>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</si>
  <si>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</si>
  <si>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</si>
  <si>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</si>
  <si>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</si>
  <si>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</si>
  <si>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</si>
  <si>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</si>
  <si>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</si>
  <si>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</si>
  <si>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</si>
  <si>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</si>
  <si>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</si>
  <si>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</si>
  <si>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</si>
  <si>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</si>
  <si>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</si>
  <si>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</si>
  <si>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</si>
  <si>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</si>
  <si>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</si>
  <si>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</si>
  <si>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</si>
  <si>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</si>
  <si>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</si>
  <si>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</si>
  <si>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</si>
  <si>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</si>
  <si>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</si>
  <si>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</si>
  <si>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</si>
  <si>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</si>
  <si>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</si>
  <si>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</si>
  <si>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</si>
  <si>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</si>
  <si>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</si>
  <si>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</si>
  <si>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</si>
  <si>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</si>
  <si>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</si>
  <si>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</si>
  <si>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</si>
  <si>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</si>
  <si>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</si>
  <si>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</si>
  <si>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</si>
  <si>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</si>
  <si>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</si>
  <si>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</si>
  <si>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</si>
  <si>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</si>
  <si>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</si>
  <si>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</si>
  <si>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</si>
  <si>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</si>
  <si>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</si>
  <si>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</si>
  <si>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</si>
  <si>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</si>
  <si>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Equipment or Rental/User Fees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</si>
  <si>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</si>
  <si>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</si>
  <si>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</si>
  <si>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</si>
  <si>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</si>
  <si>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</si>
  <si>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</si>
  <si>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>SRI</t>
  </si>
  <si>
    <t xml:space="preserve">Principal Investigator 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</si>
  <si>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</si>
  <si>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</si>
  <si>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</si>
  <si>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</si>
  <si>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</si>
  <si>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</si>
  <si>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</si>
  <si>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</si>
  <si>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Salaries &amp; Benefits</t>
  </si>
  <si>
    <t>Total Salaries &amp; Benefits</t>
  </si>
  <si>
    <t>Stanford Cancer Institute</t>
  </si>
  <si>
    <t>C57BL6 mice</t>
  </si>
  <si>
    <t>FY20</t>
  </si>
  <si>
    <t>FY21</t>
  </si>
  <si>
    <t xml:space="preserve"> Stanford Cancer Institute 2021 Innovation Award Budget</t>
  </si>
  <si>
    <t>3/01/21-2/28/2022</t>
  </si>
  <si>
    <t>SCI 2021-22 Cancer Innovation Award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</si>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</sst>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1">
    <font>
      <sz val="10"/>
      <name val="Tms Rmn"/>
    </font>
    <font>
      <sz val="10"/>
      <name val="Geneva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33333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9" xfId="0" applyFont="1" applyFill="1" applyBorder="1"/>
    <xf numFmtId="168" fontId="3" fillId="6" borderId="14" xfId="0" applyNumberFormat="1" applyFont="1" applyFill="1" applyBorder="1"/>
    <xf numFmtId="7" fontId="3" fillId="6" borderId="14" xfId="0" applyNumberFormat="1" applyFont="1" applyFill="1" applyBorder="1"/>
    <xf numFmtId="0" fontId="3" fillId="6" borderId="14" xfId="0" applyFont="1" applyFill="1" applyBorder="1"/>
    <xf numFmtId="0" fontId="3" fillId="6" borderId="30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31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7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9" xfId="0" applyFont="1" applyBorder="1"/>
    <xf numFmtId="168" fontId="3" fillId="0" borderId="14" xfId="0" applyNumberFormat="1" applyFont="1" applyBorder="1"/>
    <xf numFmtId="7" fontId="3" fillId="0" borderId="14" xfId="0" applyNumberFormat="1" applyFont="1" applyBorder="1"/>
    <xf numFmtId="0" fontId="3" fillId="0" borderId="14" xfId="0" applyFont="1" applyBorder="1"/>
    <xf numFmtId="0" fontId="3" fillId="0" borderId="30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8" xfId="0" applyFont="1" applyBorder="1"/>
    <xf numFmtId="7" fontId="3" fillId="0" borderId="0" xfId="0" applyNumberFormat="1" applyFont="1" applyBorder="1"/>
    <xf numFmtId="0" fontId="3" fillId="0" borderId="16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31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4" xfId="4" applyFont="1" applyFill="1" applyBorder="1"/>
    <xf numFmtId="1" fontId="3" fillId="0" borderId="3" xfId="0" applyNumberFormat="1" applyFont="1" applyBorder="1"/>
    <xf numFmtId="38" fontId="3" fillId="4" borderId="17" xfId="1" applyNumberFormat="1" applyFont="1" applyFill="1" applyBorder="1"/>
    <xf numFmtId="6" fontId="5" fillId="7" borderId="14" xfId="4" applyFont="1" applyFill="1" applyBorder="1"/>
    <xf numFmtId="38" fontId="3" fillId="7" borderId="17" xfId="1" applyNumberFormat="1" applyFont="1" applyFill="1" applyBorder="1"/>
    <xf numFmtId="6" fontId="5" fillId="8" borderId="14" xfId="4" applyFont="1" applyFill="1" applyBorder="1"/>
    <xf numFmtId="38" fontId="3" fillId="8" borderId="17" xfId="1" applyNumberFormat="1" applyFont="1" applyFill="1" applyBorder="1"/>
    <xf numFmtId="6" fontId="5" fillId="9" borderId="14" xfId="4" applyFont="1" applyFill="1" applyBorder="1"/>
    <xf numFmtId="38" fontId="3" fillId="9" borderId="17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4" xfId="0" applyNumberFormat="1" applyFont="1" applyFill="1" applyBorder="1"/>
    <xf numFmtId="38" fontId="3" fillId="10" borderId="17" xfId="1" applyNumberFormat="1" applyFont="1" applyFill="1" applyBorder="1"/>
    <xf numFmtId="0" fontId="7" fillId="0" borderId="31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Border="1"/>
    <xf numFmtId="0" fontId="3" fillId="0" borderId="11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/>
    <xf numFmtId="42" fontId="3" fillId="0" borderId="12" xfId="0" applyNumberFormat="1" applyFont="1" applyBorder="1"/>
    <xf numFmtId="0" fontId="3" fillId="0" borderId="12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31" xfId="0" applyFont="1" applyBorder="1"/>
    <xf numFmtId="0" fontId="5" fillId="0" borderId="3" xfId="0" applyFont="1" applyBorder="1"/>
    <xf numFmtId="42" fontId="5" fillId="0" borderId="12" xfId="0" applyNumberFormat="1" applyFont="1" applyBorder="1"/>
    <xf numFmtId="0" fontId="5" fillId="0" borderId="23" xfId="0" applyFont="1" applyBorder="1"/>
    <xf numFmtId="42" fontId="5" fillId="0" borderId="19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8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9" fontId="9" fillId="4" borderId="31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3" xfId="0" applyNumberFormat="1" applyFont="1" applyBorder="1" applyAlignment="1">
      <alignment horizontal="center"/>
    </xf>
    <xf numFmtId="9" fontId="5" fillId="0" borderId="22" xfId="4" applyNumberFormat="1" applyFont="1" applyBorder="1" applyAlignment="1">
      <alignment horizontal="center"/>
    </xf>
    <xf numFmtId="164" fontId="3" fillId="0" borderId="31" xfId="25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21" xfId="0" applyNumberFormat="1" applyFont="1" applyFill="1" applyBorder="1"/>
    <xf numFmtId="38" fontId="5" fillId="3" borderId="21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9" xfId="0" applyFont="1" applyFill="1" applyBorder="1"/>
    <xf numFmtId="0" fontId="23" fillId="6" borderId="19" xfId="0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left"/>
    </xf>
    <xf numFmtId="1" fontId="21" fillId="6" borderId="19" xfId="0" applyNumberFormat="1" applyFont="1" applyFill="1" applyBorder="1"/>
    <xf numFmtId="0" fontId="23" fillId="6" borderId="23" xfId="0" applyFont="1" applyFill="1" applyBorder="1"/>
    <xf numFmtId="0" fontId="21" fillId="6" borderId="19" xfId="0" applyNumberFormat="1" applyFont="1" applyFill="1" applyBorder="1"/>
    <xf numFmtId="0" fontId="23" fillId="6" borderId="19" xfId="0" applyFont="1" applyFill="1" applyBorder="1" applyAlignment="1">
      <alignment horizontal="centerContinuous"/>
    </xf>
    <xf numFmtId="0" fontId="23" fillId="6" borderId="24" xfId="0" applyFont="1" applyFill="1" applyBorder="1"/>
    <xf numFmtId="0" fontId="23" fillId="6" borderId="20" xfId="0" applyFont="1" applyFill="1" applyBorder="1" applyAlignment="1">
      <alignment horizontal="center"/>
    </xf>
    <xf numFmtId="10" fontId="23" fillId="6" borderId="20" xfId="0" applyNumberFormat="1" applyFont="1" applyFill="1" applyBorder="1" applyAlignment="1">
      <alignment horizontal="centerContinuous"/>
    </xf>
    <xf numFmtId="164" fontId="23" fillId="6" borderId="20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2" xfId="0" applyFont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6" fillId="4" borderId="14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2" fontId="22" fillId="4" borderId="0" xfId="25" applyNumberFormat="1" applyFont="1" applyFill="1" applyBorder="1"/>
    <xf numFmtId="38" fontId="22" fillId="4" borderId="0" xfId="2" applyFont="1" applyFill="1" applyBorder="1"/>
    <xf numFmtId="0" fontId="22" fillId="5" borderId="2" xfId="0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1" fillId="5" borderId="0" xfId="25" applyFont="1" applyFill="1" applyBorder="1"/>
    <xf numFmtId="2" fontId="21" fillId="5" borderId="0" xfId="25" applyNumberFormat="1" applyFont="1" applyFill="1" applyBorder="1"/>
    <xf numFmtId="38" fontId="21" fillId="5" borderId="0" xfId="2" applyFont="1" applyFill="1" applyBorder="1"/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11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38" fontId="22" fillId="0" borderId="17" xfId="2" applyFont="1" applyBorder="1" applyProtection="1">
      <protection hidden="1"/>
    </xf>
    <xf numFmtId="2" fontId="22" fillId="0" borderId="3" xfId="25" applyNumberFormat="1" applyFont="1" applyBorder="1"/>
    <xf numFmtId="0" fontId="23" fillId="0" borderId="2" xfId="0" applyFont="1" applyFill="1" applyBorder="1" applyAlignment="1">
      <alignment horizontal="center"/>
    </xf>
    <xf numFmtId="0" fontId="28" fillId="0" borderId="0" xfId="0" applyFont="1" applyBorder="1"/>
    <xf numFmtId="9" fontId="28" fillId="4" borderId="14" xfId="25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4" xfId="0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2" fillId="0" borderId="0" xfId="0" applyFont="1" applyFill="1"/>
    <xf numFmtId="0" fontId="21" fillId="0" borderId="5" xfId="0" applyFont="1" applyFill="1" applyBorder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25" xfId="0" applyFont="1" applyBorder="1"/>
    <xf numFmtId="0" fontId="21" fillId="0" borderId="26" xfId="0" applyFont="1" applyBorder="1"/>
    <xf numFmtId="0" fontId="22" fillId="2" borderId="26" xfId="0" applyFont="1" applyFill="1" applyBorder="1"/>
    <xf numFmtId="38" fontId="22" fillId="2" borderId="26" xfId="2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38" fontId="22" fillId="0" borderId="3" xfId="2" applyFont="1" applyFill="1" applyBorder="1"/>
    <xf numFmtId="0" fontId="21" fillId="0" borderId="4" xfId="0" applyFont="1" applyBorder="1" applyAlignment="1">
      <alignment horizontal="left" indent="2"/>
    </xf>
    <xf numFmtId="0" fontId="21" fillId="0" borderId="3" xfId="0" applyFont="1" applyBorder="1" applyAlignment="1">
      <alignment horizontal="left"/>
    </xf>
    <xf numFmtId="0" fontId="29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2" fillId="0" borderId="3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/>
    <xf numFmtId="0" fontId="29" fillId="0" borderId="3" xfId="0" applyFont="1" applyFill="1" applyBorder="1" applyAlignment="1">
      <alignment horizontal="right"/>
    </xf>
    <xf numFmtId="3" fontId="22" fillId="0" borderId="3" xfId="0" applyNumberFormat="1" applyFont="1" applyFill="1" applyBorder="1"/>
    <xf numFmtId="0" fontId="30" fillId="0" borderId="4" xfId="0" applyFont="1" applyBorder="1"/>
    <xf numFmtId="0" fontId="30" fillId="0" borderId="3" xfId="0" applyFont="1" applyBorder="1"/>
    <xf numFmtId="0" fontId="21" fillId="2" borderId="3" xfId="0" applyFont="1" applyFill="1" applyBorder="1" applyAlignment="1">
      <alignment horizontal="right"/>
    </xf>
    <xf numFmtId="0" fontId="30" fillId="0" borderId="5" xfId="0" applyFont="1" applyBorder="1"/>
    <xf numFmtId="0" fontId="30" fillId="0" borderId="6" xfId="0" applyFont="1" applyBorder="1"/>
    <xf numFmtId="0" fontId="22" fillId="2" borderId="6" xfId="0" applyFont="1" applyFill="1" applyBorder="1"/>
    <xf numFmtId="0" fontId="21" fillId="2" borderId="6" xfId="0" applyFont="1" applyFill="1" applyBorder="1"/>
    <xf numFmtId="0" fontId="21" fillId="2" borderId="7" xfId="0" applyFont="1" applyFill="1" applyBorder="1" applyAlignment="1">
      <alignment horizontal="right"/>
    </xf>
    <xf numFmtId="0" fontId="23" fillId="0" borderId="9" xfId="0" applyFont="1" applyBorder="1"/>
    <xf numFmtId="0" fontId="23" fillId="0" borderId="8" xfId="0" applyFont="1" applyBorder="1"/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22" fillId="2" borderId="8" xfId="0" applyFont="1" applyFill="1" applyBorder="1"/>
    <xf numFmtId="0" fontId="22" fillId="0" borderId="8" xfId="0" applyFont="1" applyBorder="1"/>
    <xf numFmtId="38" fontId="22" fillId="2" borderId="3" xfId="0" applyNumberFormat="1" applyFont="1" applyFill="1" applyBorder="1"/>
    <xf numFmtId="0" fontId="31" fillId="0" borderId="4" xfId="0" applyFont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5" xfId="0" applyNumberFormat="1" applyFont="1" applyFill="1" applyBorder="1" applyAlignment="1">
      <alignment horizontal="center"/>
    </xf>
    <xf numFmtId="10" fontId="21" fillId="0" borderId="15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0" fontId="21" fillId="0" borderId="5" xfId="0" applyFont="1" applyBorder="1"/>
    <xf numFmtId="38" fontId="32" fillId="2" borderId="6" xfId="2" applyFont="1" applyFill="1" applyBorder="1" applyAlignment="1">
      <alignment horizontal="right"/>
    </xf>
    <xf numFmtId="6" fontId="32" fillId="2" borderId="6" xfId="0" applyNumberFormat="1" applyFont="1" applyFill="1" applyBorder="1"/>
    <xf numFmtId="0" fontId="32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4" fontId="21" fillId="0" borderId="37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/>
    <xf numFmtId="38" fontId="21" fillId="4" borderId="34" xfId="0" applyNumberFormat="1" applyFont="1" applyFill="1" applyBorder="1"/>
    <xf numFmtId="38" fontId="21" fillId="5" borderId="34" xfId="0" applyNumberFormat="1" applyFont="1" applyFill="1" applyBorder="1"/>
    <xf numFmtId="38" fontId="21" fillId="0" borderId="33" xfId="2" applyFont="1" applyFill="1" applyBorder="1"/>
    <xf numFmtId="0" fontId="21" fillId="0" borderId="0" xfId="0" applyFont="1"/>
    <xf numFmtId="38" fontId="21" fillId="0" borderId="34" xfId="0" applyNumberFormat="1" applyFont="1" applyBorder="1" applyProtection="1">
      <protection hidden="1"/>
    </xf>
    <xf numFmtId="38" fontId="21" fillId="0" borderId="34" xfId="0" applyNumberFormat="1" applyFont="1" applyBorder="1"/>
    <xf numFmtId="38" fontId="21" fillId="0" borderId="38" xfId="0" applyNumberFormat="1" applyFont="1" applyBorder="1" applyProtection="1">
      <protection hidden="1"/>
    </xf>
    <xf numFmtId="38" fontId="21" fillId="0" borderId="38" xfId="0" applyNumberFormat="1" applyFont="1" applyBorder="1"/>
    <xf numFmtId="38" fontId="21" fillId="0" borderId="15" xfId="2" applyFont="1" applyBorder="1"/>
    <xf numFmtId="38" fontId="21" fillId="0" borderId="38" xfId="2" applyFont="1" applyBorder="1"/>
    <xf numFmtId="38" fontId="21" fillId="0" borderId="38" xfId="2" applyFont="1" applyBorder="1" applyAlignment="1">
      <alignment horizontal="right"/>
    </xf>
    <xf numFmtId="38" fontId="21" fillId="0" borderId="38" xfId="2" applyFont="1" applyFill="1" applyBorder="1"/>
    <xf numFmtId="38" fontId="30" fillId="0" borderId="38" xfId="2" applyFont="1" applyFill="1" applyBorder="1" applyAlignment="1">
      <alignment horizontal="right"/>
    </xf>
    <xf numFmtId="38" fontId="30" fillId="0" borderId="33" xfId="2" applyFont="1" applyFill="1" applyBorder="1" applyAlignment="1">
      <alignment horizontal="right"/>
    </xf>
    <xf numFmtId="38" fontId="21" fillId="0" borderId="32" xfId="2" applyFont="1" applyFill="1" applyBorder="1" applyAlignment="1">
      <alignment horizontal="right"/>
    </xf>
    <xf numFmtId="38" fontId="24" fillId="0" borderId="38" xfId="2" applyFont="1" applyBorder="1"/>
    <xf numFmtId="6" fontId="21" fillId="0" borderId="33" xfId="0" applyNumberFormat="1" applyFont="1" applyBorder="1"/>
    <xf numFmtId="0" fontId="21" fillId="0" borderId="0" xfId="0" applyFont="1" applyFill="1"/>
    <xf numFmtId="165" fontId="35" fillId="6" borderId="20" xfId="0" applyNumberFormat="1" applyFont="1" applyFill="1" applyBorder="1"/>
    <xf numFmtId="0" fontId="20" fillId="11" borderId="27" xfId="0" applyFont="1" applyFill="1" applyBorder="1"/>
    <xf numFmtId="0" fontId="20" fillId="11" borderId="1" xfId="0" applyFont="1" applyFill="1" applyBorder="1"/>
    <xf numFmtId="0" fontId="24" fillId="11" borderId="28" xfId="0" applyFont="1" applyFill="1" applyBorder="1"/>
    <xf numFmtId="0" fontId="20" fillId="11" borderId="2" xfId="0" applyFont="1" applyFill="1" applyBorder="1"/>
    <xf numFmtId="0" fontId="20" fillId="11" borderId="0" xfId="0" applyFont="1" applyFill="1" applyBorder="1"/>
    <xf numFmtId="0" fontId="24" fillId="11" borderId="13" xfId="0" applyFont="1" applyFill="1" applyBorder="1"/>
    <xf numFmtId="0" fontId="36" fillId="0" borderId="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/>
    <xf numFmtId="0" fontId="3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14" fontId="36" fillId="0" borderId="2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0" fontId="37" fillId="0" borderId="0" xfId="0" applyFont="1" applyBorder="1"/>
    <xf numFmtId="0" fontId="21" fillId="0" borderId="13" xfId="0" applyFont="1" applyBorder="1"/>
    <xf numFmtId="0" fontId="36" fillId="0" borderId="0" xfId="0" applyFont="1" applyBorder="1" applyAlignment="1"/>
    <xf numFmtId="14" fontId="23" fillId="0" borderId="0" xfId="0" applyNumberFormat="1" applyFont="1" applyBorder="1"/>
    <xf numFmtId="0" fontId="23" fillId="6" borderId="39" xfId="0" applyFont="1" applyFill="1" applyBorder="1" applyAlignment="1"/>
    <xf numFmtId="14" fontId="21" fillId="6" borderId="2" xfId="0" applyNumberFormat="1" applyFont="1" applyFill="1" applyBorder="1" applyAlignment="1">
      <alignment horizontal="left"/>
    </xf>
    <xf numFmtId="0" fontId="23" fillId="6" borderId="41" xfId="0" applyFont="1" applyFill="1" applyBorder="1" applyAlignment="1">
      <alignment horizontal="center"/>
    </xf>
    <xf numFmtId="14" fontId="21" fillId="6" borderId="5" xfId="0" applyNumberFormat="1" applyFont="1" applyFill="1" applyBorder="1" applyAlignment="1">
      <alignment horizontal="left"/>
    </xf>
    <xf numFmtId="164" fontId="23" fillId="6" borderId="42" xfId="0" applyNumberFormat="1" applyFont="1" applyFill="1" applyBorder="1" applyAlignment="1">
      <alignment horizontal="center"/>
    </xf>
    <xf numFmtId="38" fontId="22" fillId="0" borderId="2" xfId="2" applyFont="1" applyBorder="1"/>
    <xf numFmtId="38" fontId="22" fillId="0" borderId="4" xfId="2" applyFont="1" applyBorder="1"/>
    <xf numFmtId="0" fontId="22" fillId="0" borderId="0" xfId="0" quotePrefix="1" applyFont="1"/>
    <xf numFmtId="10" fontId="22" fillId="3" borderId="10" xfId="25" applyNumberFormat="1" applyFont="1" applyFill="1" applyBorder="1"/>
    <xf numFmtId="38" fontId="21" fillId="0" borderId="13" xfId="0" applyNumberFormat="1" applyFont="1" applyBorder="1" applyProtection="1">
      <protection hidden="1"/>
    </xf>
    <xf numFmtId="0" fontId="36" fillId="0" borderId="0" xfId="0" applyNumberFormat="1" applyFont="1" applyBorder="1" applyAlignment="1">
      <alignment horizontal="left"/>
    </xf>
    <xf numFmtId="0" fontId="0" fillId="0" borderId="0" xfId="0" applyBorder="1"/>
    <xf numFmtId="0" fontId="20" fillId="12" borderId="2" xfId="0" applyFont="1" applyFill="1" applyBorder="1"/>
    <xf numFmtId="0" fontId="20" fillId="12" borderId="0" xfId="0" applyFont="1" applyFill="1" applyBorder="1"/>
    <xf numFmtId="10" fontId="22" fillId="3" borderId="19" xfId="25" applyNumberFormat="1" applyFont="1" applyFill="1" applyBorder="1"/>
    <xf numFmtId="0" fontId="0" fillId="0" borderId="13" xfId="0" applyBorder="1"/>
    <xf numFmtId="0" fontId="24" fillId="12" borderId="13" xfId="0" applyFont="1" applyFill="1" applyBorder="1"/>
    <xf numFmtId="14" fontId="21" fillId="0" borderId="13" xfId="0" applyNumberFormat="1" applyFont="1" applyBorder="1" applyAlignment="1">
      <alignment horizontal="centerContinuous"/>
    </xf>
    <xf numFmtId="0" fontId="24" fillId="0" borderId="13" xfId="0" applyFont="1" applyBorder="1"/>
    <xf numFmtId="0" fontId="22" fillId="0" borderId="2" xfId="0" applyFont="1" applyFill="1" applyBorder="1"/>
    <xf numFmtId="6" fontId="39" fillId="0" borderId="13" xfId="0" applyNumberFormat="1" applyFont="1" applyFill="1" applyBorder="1"/>
    <xf numFmtId="0" fontId="33" fillId="0" borderId="2" xfId="0" applyFont="1" applyBorder="1"/>
    <xf numFmtId="0" fontId="34" fillId="0" borderId="0" xfId="0" applyFont="1" applyBorder="1"/>
    <xf numFmtId="0" fontId="25" fillId="0" borderId="0" xfId="0" applyFont="1" applyBorder="1"/>
    <xf numFmtId="38" fontId="21" fillId="0" borderId="13" xfId="0" applyNumberFormat="1" applyFont="1" applyBorder="1"/>
    <xf numFmtId="0" fontId="29" fillId="0" borderId="5" xfId="0" applyFont="1" applyBorder="1"/>
    <xf numFmtId="0" fontId="21" fillId="0" borderId="43" xfId="0" applyFont="1" applyBorder="1"/>
    <xf numFmtId="2" fontId="22" fillId="0" borderId="18" xfId="25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 vertical="center" indent="1"/>
    </xf>
    <xf numFmtId="0" fontId="37" fillId="0" borderId="0" xfId="0" applyFont="1"/>
    <xf numFmtId="0" fontId="23" fillId="6" borderId="23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14" fontId="23" fillId="6" borderId="35" xfId="0" applyNumberFormat="1" applyFont="1" applyFill="1" applyBorder="1" applyAlignment="1">
      <alignment horizontal="left"/>
    </xf>
    <xf numFmtId="14" fontId="23" fillId="6" borderId="36" xfId="0" applyNumberFormat="1" applyFont="1" applyFill="1" applyBorder="1" applyAlignment="1">
      <alignment horizontal="left"/>
    </xf>
    <xf numFmtId="0" fontId="38" fillId="11" borderId="0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11" borderId="27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4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4" xfId="0" applyFont="1" applyBorder="1" applyAlignment="1"/>
    <xf numFmtId="0" fontId="9" fillId="0" borderId="14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4" xfId="0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7" xfId="0" applyFont="1" applyFill="1" applyBorder="1"/>
    <xf numFmtId="0" fontId="0" fillId="0" borderId="12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5">
    <cellStyle name="Comma" xfId="1" builtinId="3"/>
    <cellStyle name="Comma [0]" xfId="2" builtinId="6"/>
    <cellStyle name="Comma 2" xfId="3"/>
    <cellStyle name="Currency [0]" xfId="4" builtinId="7"/>
    <cellStyle name="Currency 10" xfId="5"/>
    <cellStyle name="Currency 2" xfId="6"/>
    <cellStyle name="Currency 3" xfId="7"/>
    <cellStyle name="Currency 4" xfId="8"/>
    <cellStyle name="Currency 5" xfId="9"/>
    <cellStyle name="Currency 6" xfId="10"/>
    <cellStyle name="Currency 7" xfId="11"/>
    <cellStyle name="Currency 8" xfId="12"/>
    <cellStyle name="Currency 9" xfId="13"/>
    <cellStyle name="Normal" xfId="0" builtinId="0"/>
    <cellStyle name="Normal 10" xfId="14"/>
    <cellStyle name="Normal 11" xfId="15"/>
    <cellStyle name="Normal 12" xfId="16"/>
    <cellStyle name="Normal 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Percent" xfId="25" builtinId="5"/>
    <cellStyle name="Percent 10" xfId="26"/>
    <cellStyle name="Percent 2" xfId="27"/>
    <cellStyle name="Percent 3" xfId="28"/>
    <cellStyle name="Percent 4" xfId="29"/>
    <cellStyle name="Percent 5" xfId="30"/>
    <cellStyle name="Percent 6" xfId="31"/>
    <cellStyle name="Percent 7" xfId="32"/>
    <cellStyle name="Percent 8" xfId="33"/>
    <cellStyle name="Percent 9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299041</xdr:colOff>
      <xdr:row>0</xdr:row>
      <xdr:rowOff>121833</xdr:rowOff>
    </xdr:from>
    <xdr:to>
      <xdr:col>0</xdr:col>
      <xdr:colOff>1871773</xdr:colOff>
      <xdr:row>8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206742</xdr:colOff>
      <xdr:row>2</xdr:row>
      <xdr:rowOff>2</xdr:rowOff>
    </xdr:from>
    <xdr:to>
      <xdr:col>18</xdr:col>
      <xdr:colOff>280581</xdr:colOff>
      <xdr:row>16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4BA9E8-1909-3543-B5AA-A161C6544016}"/>
            </a:ext>
          </a:extLst>
        </xdr:cNvPr>
        <xdr:cNvSpPr txBox="1"/>
      </xdr:nvSpPr>
      <xdr:spPr>
        <a:xfrm>
          <a:off x="14531161" y="369188"/>
          <a:ext cx="7516629" cy="27762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+mn-lt"/>
            </a:rPr>
            <a:t>Following University research guidelines, funds may be used for:</a:t>
          </a:r>
        </a:p>
        <a:p>
          <a:endParaRPr lang="en-US" sz="1600">
            <a:latin typeface="+mn-lt"/>
          </a:endParaRPr>
        </a:p>
        <a:p>
          <a:r>
            <a:rPr lang="en-US" sz="1600">
              <a:latin typeface="+mn-lt"/>
            </a:rPr>
            <a:t>•PI Salary Support (minimum of 1% of the NIH salary cap ($197,300) not to exceed 10% of total award)</a:t>
          </a:r>
        </a:p>
        <a:p>
          <a:r>
            <a:rPr lang="en-US" sz="1600">
              <a:latin typeface="+mn-lt"/>
            </a:rPr>
            <a:t>•Other personnel directly supporting the proposed project</a:t>
          </a:r>
        </a:p>
        <a:p>
          <a:r>
            <a:rPr lang="en-US" sz="1600">
              <a:latin typeface="+mn-lt"/>
            </a:rPr>
            <a:t>•Equipment and supplies</a:t>
          </a:r>
        </a:p>
        <a:p>
          <a:r>
            <a:rPr lang="en-US" sz="1600">
              <a:latin typeface="+mn-lt"/>
            </a:rPr>
            <a:t>•Only DIRECTS should be shown in the budget </a:t>
          </a:r>
          <a:endParaRPr lang="en-US" sz="1600"/>
        </a:p>
        <a:p>
          <a:r>
            <a:rPr lang="en-US" sz="1600"/>
            <a:t>•Once awarded, compliance documents (IRB or APLAC) will need to be obtained to process the PDRF in the Stanford Electronic Research Administration (SERA) system</a:t>
          </a:r>
        </a:p>
        <a:p>
          <a:endParaRPr lang="en-US" sz="1100"/>
        </a:p>
        <a:p>
          <a:r>
            <a:rPr lang="en-US" sz="1100"/>
            <a:t>	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10</xdr:col>
      <xdr:colOff>265813</xdr:colOff>
      <xdr:row>18</xdr:row>
      <xdr:rowOff>1</xdr:rowOff>
    </xdr:from>
    <xdr:to>
      <xdr:col>12</xdr:col>
      <xdr:colOff>339651</xdr:colOff>
      <xdr:row>24</xdr:row>
      <xdr:rowOff>147675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8CE916-77C4-4D43-8945-2CB8A62E1E6B}"/>
            </a:ext>
          </a:extLst>
        </xdr:cNvPr>
        <xdr:cNvSpPr txBox="1"/>
      </xdr:nvSpPr>
      <xdr:spPr>
        <a:xfrm>
          <a:off x="14590232" y="3618024"/>
          <a:ext cx="2466163" cy="141767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</a:t>
          </a:r>
          <a:r>
            <a:rPr lang="en-US" sz="1600" b="1" baseline="0"/>
            <a:t> double check your PDF document formatting before submitting your budget proposal. </a:t>
          </a:r>
        </a:p>
        <a:p>
          <a:r>
            <a:rPr lang="en-US" sz="1600" b="1" baseline="0"/>
            <a:t>Thanks!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0"/>
  <sheetViews>
    <sheetView tabSelected="1" zoomScale="86" zoomScaleNormal="86" zoomScaleSheetLayoutView="100" workbookViewId="0">
      <selection activeCell="E27" sqref="E27"/>
    </sheetView>
  </sheetViews>
  <sheetFormatPr defaultColWidth="11" defaultRowHeight="15.75" outlineLevelRow="1"/>
  <cols>
    <col min="1" max="1" width="34" style="121" customWidth="1"/>
    <col min="2" max="2" width="26.6640625" style="121" customWidth="1"/>
    <col min="3" max="3" width="14.6640625" style="121" customWidth="1"/>
    <col min="4" max="4" width="17.5" style="121" customWidth="1"/>
    <col min="5" max="5" width="16.6640625" style="121" customWidth="1"/>
    <col min="6" max="6" width="13.33203125" style="121" customWidth="1"/>
    <col min="7" max="7" width="13.83203125" style="121" customWidth="1"/>
    <col min="8" max="8" width="15.33203125" style="121" customWidth="1"/>
    <col min="9" max="9" width="17.6640625" style="121" customWidth="1"/>
    <col min="10" max="10" width="18.33203125" style="247" customWidth="1"/>
    <col min="11" max="11" width="20.33203125" style="121" customWidth="1"/>
    <col min="12" max="16384" width="11" style="121"/>
  </cols>
  <sheetData>
    <row r="1" spans="1:11" s="120" customFormat="1" ht="12.75">
      <c r="A1" s="263"/>
      <c r="B1" s="264"/>
      <c r="C1" s="264"/>
      <c r="D1" s="264"/>
      <c r="E1" s="264"/>
      <c r="F1" s="264"/>
      <c r="G1" s="264"/>
      <c r="H1" s="264"/>
      <c r="I1" s="264"/>
      <c r="J1" s="265"/>
    </row>
    <row r="2" spans="1:11" s="120" customFormat="1" ht="13.5" thickBot="1">
      <c r="A2" s="266"/>
      <c r="B2" s="267"/>
      <c r="C2" s="267"/>
      <c r="D2" s="267"/>
      <c r="E2" s="267"/>
      <c r="F2" s="267"/>
      <c r="G2" s="267"/>
      <c r="H2" s="267"/>
      <c r="I2" s="267"/>
      <c r="J2" s="268"/>
    </row>
    <row r="3" spans="1:11" s="120" customFormat="1" ht="12.75" customHeight="1">
      <c r="A3" s="266"/>
      <c r="B3" s="319" t="s">
        <v>146</v>
      </c>
      <c r="C3" s="320"/>
      <c r="D3" s="320"/>
      <c r="E3" s="320"/>
      <c r="F3" s="320"/>
      <c r="G3" s="320"/>
      <c r="H3" s="320"/>
      <c r="I3" s="320"/>
      <c r="J3" s="321"/>
    </row>
    <row r="4" spans="1:11" s="120" customFormat="1" ht="12.75" customHeight="1" thickBot="1">
      <c r="A4" s="266"/>
      <c r="B4" s="322"/>
      <c r="C4" s="323"/>
      <c r="D4" s="323"/>
      <c r="E4" s="323"/>
      <c r="F4" s="323"/>
      <c r="G4" s="323"/>
      <c r="H4" s="323"/>
      <c r="I4" s="323"/>
      <c r="J4" s="324"/>
      <c r="K4" s="225"/>
    </row>
    <row r="5" spans="1:11" s="120" customFormat="1" ht="12.75">
      <c r="A5" s="266"/>
      <c r="B5" s="267"/>
      <c r="C5" s="317"/>
      <c r="D5" s="317"/>
      <c r="E5" s="317"/>
      <c r="F5" s="317"/>
      <c r="G5" s="317"/>
      <c r="H5" s="317"/>
      <c r="I5" s="317"/>
      <c r="J5" s="318"/>
      <c r="K5" s="225"/>
    </row>
    <row r="6" spans="1:11" s="120" customFormat="1" ht="12.75">
      <c r="A6" s="266"/>
      <c r="B6" s="267"/>
      <c r="C6" s="317"/>
      <c r="D6" s="317"/>
      <c r="E6" s="317"/>
      <c r="F6" s="317"/>
      <c r="G6" s="317"/>
      <c r="H6" s="317"/>
      <c r="I6" s="317"/>
      <c r="J6" s="318"/>
      <c r="K6" s="225"/>
    </row>
    <row r="7" spans="1:11" s="120" customFormat="1" ht="12.75">
      <c r="A7" s="266"/>
      <c r="B7" s="292"/>
      <c r="C7" s="292"/>
      <c r="D7" s="292"/>
      <c r="E7" s="292"/>
      <c r="F7" s="292"/>
      <c r="G7" s="292"/>
      <c r="H7" s="292"/>
      <c r="I7" s="292"/>
      <c r="J7" s="296"/>
      <c r="K7" s="225"/>
    </row>
    <row r="8" spans="1:11" s="120" customFormat="1" ht="12.75">
      <c r="A8" s="266"/>
      <c r="B8" s="292"/>
      <c r="C8" s="292"/>
      <c r="D8" s="292"/>
      <c r="E8" s="292"/>
      <c r="F8" s="292"/>
      <c r="G8" s="292"/>
      <c r="H8" s="292"/>
      <c r="I8" s="292"/>
      <c r="J8" s="296"/>
      <c r="K8" s="225"/>
    </row>
    <row r="9" spans="1:11" s="120" customFormat="1" ht="12.75">
      <c r="A9" s="266"/>
      <c r="B9" s="267"/>
      <c r="C9" s="292"/>
      <c r="D9" s="292"/>
      <c r="E9" s="292"/>
      <c r="F9" s="292"/>
      <c r="G9" s="292"/>
      <c r="H9" s="292"/>
      <c r="I9" s="292"/>
      <c r="J9" s="268"/>
      <c r="K9" s="225"/>
    </row>
    <row r="10" spans="1:11" s="120" customFormat="1" ht="12.75">
      <c r="A10" s="293"/>
      <c r="B10" s="294"/>
      <c r="C10" s="294"/>
      <c r="D10" s="294"/>
      <c r="E10" s="294"/>
      <c r="F10" s="294"/>
      <c r="G10" s="294"/>
      <c r="H10" s="294"/>
      <c r="I10" s="294"/>
      <c r="J10" s="297"/>
      <c r="K10" s="225"/>
    </row>
    <row r="11" spans="1:11" ht="18.75">
      <c r="A11" s="269" t="s">
        <v>131</v>
      </c>
      <c r="B11" s="270"/>
      <c r="C11" s="270"/>
      <c r="D11" s="271"/>
      <c r="E11" s="272"/>
      <c r="F11" s="272"/>
      <c r="G11" s="273"/>
      <c r="H11" s="273"/>
      <c r="I11" s="122"/>
      <c r="J11" s="298"/>
      <c r="K11" s="124"/>
    </row>
    <row r="12" spans="1:11" ht="18.75">
      <c r="A12" s="269" t="s">
        <v>132</v>
      </c>
      <c r="B12" s="270"/>
      <c r="C12" s="270"/>
      <c r="D12" s="271"/>
      <c r="E12" s="270"/>
      <c r="F12" s="311"/>
      <c r="G12" s="311"/>
      <c r="H12" s="311"/>
      <c r="J12" s="298"/>
      <c r="K12" s="124"/>
    </row>
    <row r="13" spans="1:11" ht="18.75">
      <c r="A13" s="269" t="s">
        <v>133</v>
      </c>
      <c r="B13" s="309"/>
      <c r="C13" s="270"/>
      <c r="E13" s="310"/>
      <c r="F13" s="273"/>
      <c r="G13" s="273"/>
      <c r="H13" s="273"/>
      <c r="J13" s="298"/>
      <c r="K13" s="124"/>
    </row>
    <row r="14" spans="1:11" ht="18.75">
      <c r="A14" s="269" t="s">
        <v>134</v>
      </c>
      <c r="B14" s="270" t="s">
        <v>148</v>
      </c>
      <c r="C14" s="270"/>
      <c r="E14" s="311"/>
      <c r="F14" s="273"/>
      <c r="G14" s="273"/>
      <c r="H14" s="273"/>
      <c r="J14" s="298"/>
      <c r="K14" s="124"/>
    </row>
    <row r="15" spans="1:11" ht="18.75">
      <c r="A15" s="274" t="s">
        <v>135</v>
      </c>
      <c r="B15" s="275" t="s">
        <v>147</v>
      </c>
      <c r="C15" s="276"/>
      <c r="E15" s="310"/>
      <c r="F15" s="273"/>
      <c r="G15" s="273"/>
      <c r="H15" s="273"/>
      <c r="J15" s="278"/>
      <c r="K15" s="124"/>
    </row>
    <row r="16" spans="1:11" ht="18.75">
      <c r="A16" s="274" t="s">
        <v>136</v>
      </c>
      <c r="B16" s="275" t="s">
        <v>149</v>
      </c>
      <c r="C16" s="276"/>
      <c r="E16" s="310"/>
      <c r="F16" s="272"/>
      <c r="G16" s="272"/>
      <c r="H16" s="272"/>
      <c r="J16" s="299"/>
      <c r="K16" s="124"/>
    </row>
    <row r="17" spans="1:10" ht="18.75">
      <c r="A17" s="274" t="s">
        <v>137</v>
      </c>
      <c r="B17" s="275" t="s">
        <v>142</v>
      </c>
      <c r="C17" s="275"/>
      <c r="E17" s="310"/>
      <c r="F17" s="277"/>
      <c r="G17" s="277"/>
      <c r="H17" s="277"/>
      <c r="I17" s="123"/>
      <c r="J17" s="278"/>
    </row>
    <row r="18" spans="1:10" ht="18.75">
      <c r="A18" s="274" t="s">
        <v>138</v>
      </c>
      <c r="B18" s="275"/>
      <c r="C18" s="275"/>
      <c r="D18" s="279"/>
      <c r="I18" s="123"/>
      <c r="J18" s="278"/>
    </row>
    <row r="19" spans="1:10" ht="18.75">
      <c r="A19" s="274" t="s">
        <v>139</v>
      </c>
      <c r="B19" s="291"/>
      <c r="C19" s="291"/>
      <c r="D19" s="279"/>
      <c r="E19" s="280"/>
      <c r="F19" s="280"/>
      <c r="G19" s="123"/>
      <c r="H19" s="123"/>
      <c r="I19" s="123"/>
      <c r="J19" s="278"/>
    </row>
    <row r="20" spans="1:10">
      <c r="A20" s="281" t="s">
        <v>33</v>
      </c>
      <c r="B20" s="125" t="s">
        <v>3</v>
      </c>
      <c r="C20" s="126">
        <v>1.03</v>
      </c>
      <c r="D20" s="127" t="s">
        <v>30</v>
      </c>
      <c r="E20" s="126"/>
      <c r="F20" s="128">
        <v>12</v>
      </c>
      <c r="G20" s="312" t="s">
        <v>58</v>
      </c>
      <c r="H20" s="313"/>
      <c r="I20" s="313"/>
      <c r="J20" s="314"/>
    </row>
    <row r="21" spans="1:10">
      <c r="A21" s="282"/>
      <c r="B21" s="129" t="s">
        <v>20</v>
      </c>
      <c r="C21" s="126">
        <v>1.03</v>
      </c>
      <c r="D21" s="127" t="s">
        <v>31</v>
      </c>
      <c r="E21" s="126"/>
      <c r="F21" s="130">
        <v>0</v>
      </c>
      <c r="G21" s="126" t="s">
        <v>0</v>
      </c>
      <c r="H21" s="131" t="s">
        <v>1</v>
      </c>
      <c r="I21" s="126" t="s">
        <v>29</v>
      </c>
      <c r="J21" s="283" t="s">
        <v>2</v>
      </c>
    </row>
    <row r="22" spans="1:10" ht="16.5" thickBot="1">
      <c r="A22" s="284"/>
      <c r="B22" s="132" t="s">
        <v>38</v>
      </c>
      <c r="C22" s="133">
        <v>1.04</v>
      </c>
      <c r="D22" s="315" t="s">
        <v>32</v>
      </c>
      <c r="E22" s="316"/>
      <c r="F22" s="262">
        <v>197300</v>
      </c>
      <c r="G22" s="134">
        <v>0.30549999999999999</v>
      </c>
      <c r="H22" s="135">
        <v>0.24299999999999999</v>
      </c>
      <c r="I22" s="135">
        <v>5.0999999999999997E-2</v>
      </c>
      <c r="J22" s="285">
        <v>7.9000000000000001E-2</v>
      </c>
    </row>
    <row r="23" spans="1:10" ht="15" customHeight="1">
      <c r="A23" s="137"/>
      <c r="B23" s="124"/>
      <c r="C23" s="124"/>
      <c r="D23" s="124"/>
      <c r="E23" s="124"/>
      <c r="F23" s="138"/>
      <c r="G23" s="124"/>
      <c r="H23" s="139" t="s">
        <v>5</v>
      </c>
      <c r="I23" s="140">
        <v>42794</v>
      </c>
      <c r="J23" s="241">
        <v>43158</v>
      </c>
    </row>
    <row r="24" spans="1:10">
      <c r="A24" s="137"/>
      <c r="B24" s="124"/>
      <c r="C24" s="139" t="s">
        <v>27</v>
      </c>
      <c r="D24" s="139" t="s">
        <v>4</v>
      </c>
      <c r="E24" s="139" t="s">
        <v>59</v>
      </c>
      <c r="F24" s="239" t="s">
        <v>11</v>
      </c>
      <c r="G24" s="139" t="s">
        <v>11</v>
      </c>
      <c r="H24" s="139" t="s">
        <v>12</v>
      </c>
      <c r="I24" s="139" t="s">
        <v>13</v>
      </c>
      <c r="J24" s="242" t="s">
        <v>35</v>
      </c>
    </row>
    <row r="25" spans="1:10">
      <c r="A25" s="137"/>
      <c r="B25" s="124"/>
      <c r="C25" s="139" t="s">
        <v>28</v>
      </c>
      <c r="D25" s="139" t="s">
        <v>61</v>
      </c>
      <c r="E25" s="139" t="s">
        <v>60</v>
      </c>
      <c r="F25" s="240" t="s">
        <v>42</v>
      </c>
      <c r="G25" s="139" t="s">
        <v>43</v>
      </c>
      <c r="H25" s="139"/>
      <c r="I25" s="144"/>
      <c r="J25" s="243"/>
    </row>
    <row r="26" spans="1:10">
      <c r="A26" s="143" t="s">
        <v>140</v>
      </c>
      <c r="B26" s="144" t="s">
        <v>46</v>
      </c>
      <c r="C26" s="144"/>
      <c r="D26" s="142"/>
      <c r="E26" s="142"/>
      <c r="F26" s="145"/>
      <c r="G26" s="138"/>
      <c r="H26" s="124"/>
      <c r="I26" s="124"/>
      <c r="J26" s="243"/>
    </row>
    <row r="27" spans="1:10">
      <c r="A27" s="286"/>
      <c r="B27" s="124"/>
      <c r="C27" s="124"/>
      <c r="D27" s="147">
        <v>0</v>
      </c>
      <c r="E27" s="147">
        <v>197300</v>
      </c>
      <c r="F27" s="289">
        <v>0</v>
      </c>
      <c r="G27" s="148">
        <f>12*F27</f>
        <v>0</v>
      </c>
      <c r="H27" s="149">
        <f>ROUND(E27*F27,0)</f>
        <v>0</v>
      </c>
      <c r="I27" s="149">
        <f>ROUND(H27*G$22,0)</f>
        <v>0</v>
      </c>
      <c r="J27" s="248">
        <f>SUM(H27:I27)</f>
        <v>0</v>
      </c>
    </row>
    <row r="28" spans="1:10">
      <c r="A28" s="286"/>
      <c r="B28" s="124"/>
      <c r="C28" s="124"/>
      <c r="D28" s="147"/>
      <c r="E28" s="147">
        <v>0</v>
      </c>
      <c r="F28" s="289">
        <v>0</v>
      </c>
      <c r="G28" s="148">
        <f t="shared" ref="G28:G31" si="0">12*F28</f>
        <v>0</v>
      </c>
      <c r="H28" s="149">
        <f t="shared" ref="H28:H31" si="1">ROUND(E28*F28,0)</f>
        <v>0</v>
      </c>
      <c r="I28" s="149">
        <f>ROUND(H28*G$22,0)</f>
        <v>0</v>
      </c>
      <c r="J28" s="248">
        <f t="shared" ref="J28:J37" si="2">SUM(H28:I28)</f>
        <v>0</v>
      </c>
    </row>
    <row r="29" spans="1:10">
      <c r="A29" s="286"/>
      <c r="B29" s="124"/>
      <c r="C29" s="124"/>
      <c r="D29" s="147"/>
      <c r="E29" s="147">
        <v>0</v>
      </c>
      <c r="F29" s="289">
        <v>0</v>
      </c>
      <c r="G29" s="148">
        <f t="shared" si="0"/>
        <v>0</v>
      </c>
      <c r="H29" s="149">
        <f t="shared" si="1"/>
        <v>0</v>
      </c>
      <c r="I29" s="149">
        <f>ROUND(H29*G$22,0)</f>
        <v>0</v>
      </c>
      <c r="J29" s="248">
        <f t="shared" si="2"/>
        <v>0</v>
      </c>
    </row>
    <row r="30" spans="1:10">
      <c r="A30" s="286"/>
      <c r="B30" s="124"/>
      <c r="C30" s="124"/>
      <c r="D30" s="147"/>
      <c r="E30" s="147">
        <v>0</v>
      </c>
      <c r="F30" s="289">
        <v>0</v>
      </c>
      <c r="G30" s="148">
        <f t="shared" si="0"/>
        <v>0</v>
      </c>
      <c r="H30" s="149">
        <f t="shared" si="1"/>
        <v>0</v>
      </c>
      <c r="I30" s="149">
        <f t="shared" ref="I30" si="3">ROUND(H30*G$22,0)</f>
        <v>0</v>
      </c>
      <c r="J30" s="248">
        <f t="shared" si="2"/>
        <v>0</v>
      </c>
    </row>
    <row r="31" spans="1:10">
      <c r="A31" s="286"/>
      <c r="B31" s="124"/>
      <c r="C31" s="124"/>
      <c r="D31" s="147"/>
      <c r="E31" s="147">
        <v>0</v>
      </c>
      <c r="F31" s="295">
        <v>0</v>
      </c>
      <c r="G31" s="148">
        <f t="shared" si="0"/>
        <v>0</v>
      </c>
      <c r="H31" s="149">
        <f t="shared" si="1"/>
        <v>0</v>
      </c>
      <c r="I31" s="290">
        <f t="shared" ref="I31" si="4">SUM(G31:H31)</f>
        <v>0</v>
      </c>
      <c r="J31" s="248">
        <f t="shared" si="2"/>
        <v>0</v>
      </c>
    </row>
    <row r="32" spans="1:10">
      <c r="A32" s="137"/>
      <c r="B32" s="124"/>
      <c r="C32" s="124"/>
      <c r="D32" s="149"/>
      <c r="E32" s="147">
        <f t="shared" ref="E32" si="5">IF(ROUND(D32*$C$20/12*$F$20+D32*$C$20*$C$20/12*$F$21,0)&gt;$F$22,$F$22,ROUND(D32*$C$20/12*$F$20+D32*$C$20*$C$20/12*$F$21,0))</f>
        <v>0</v>
      </c>
      <c r="F32" s="150" t="s">
        <v>53</v>
      </c>
      <c r="G32" s="151"/>
      <c r="H32" s="152">
        <f>SUM(H27:H30)</f>
        <v>0</v>
      </c>
      <c r="I32" s="152">
        <f>SUM(I27:I30)</f>
        <v>0</v>
      </c>
      <c r="J32" s="244">
        <f>SUM(J27:J31)</f>
        <v>0</v>
      </c>
    </row>
    <row r="33" spans="1:10" ht="3.75" customHeight="1">
      <c r="A33" s="155"/>
      <c r="B33" s="156"/>
      <c r="C33" s="156"/>
      <c r="D33" s="157"/>
      <c r="E33" s="157"/>
      <c r="F33" s="158"/>
      <c r="G33" s="159"/>
      <c r="H33" s="160"/>
      <c r="I33" s="160"/>
      <c r="J33" s="245"/>
    </row>
    <row r="34" spans="1:10" outlineLevel="1">
      <c r="A34" s="143"/>
      <c r="B34" s="144" t="s">
        <v>47</v>
      </c>
      <c r="C34" s="124"/>
      <c r="D34" s="149"/>
      <c r="E34" s="149"/>
      <c r="F34" s="164"/>
      <c r="G34" s="148"/>
      <c r="H34" s="146"/>
      <c r="I34" s="146"/>
      <c r="J34" s="249"/>
    </row>
    <row r="35" spans="1:10" outlineLevel="1">
      <c r="A35" s="286"/>
      <c r="B35" s="124"/>
      <c r="C35" s="124"/>
      <c r="D35" s="149"/>
      <c r="E35" s="149">
        <f>IF(ROUND(D35/12*$F$20+D35*$C$20/12*$F$21,0)&gt;$F$22,$F$22,ROUND(D35/12*$F$20+D35*$C$20/12*$F$21,0))</f>
        <v>0</v>
      </c>
      <c r="F35" s="165">
        <v>0</v>
      </c>
      <c r="G35" s="148">
        <f>12*F35</f>
        <v>0</v>
      </c>
      <c r="H35" s="149">
        <f t="shared" ref="H35:H37" si="6">ROUND(E35*F35,0)</f>
        <v>0</v>
      </c>
      <c r="I35" s="149">
        <f>ROUND(H35*G$22,0)</f>
        <v>0</v>
      </c>
      <c r="J35" s="248">
        <f>SUM(H35:I35)</f>
        <v>0</v>
      </c>
    </row>
    <row r="36" spans="1:10" outlineLevel="1">
      <c r="A36" s="286"/>
      <c r="B36" s="124"/>
      <c r="C36" s="124"/>
      <c r="D36" s="149"/>
      <c r="E36" s="149">
        <f>IF(ROUND(D36/12*$F$20+D36*$C$20/12*$F$21,0)&gt;$F$22,$F$22,ROUND(D36/12*$F$20+D36*$C$20/12*$F$21,0))</f>
        <v>0</v>
      </c>
      <c r="F36" s="165">
        <v>0</v>
      </c>
      <c r="G36" s="148">
        <f>12*F36</f>
        <v>0</v>
      </c>
      <c r="H36" s="149">
        <f t="shared" si="6"/>
        <v>0</v>
      </c>
      <c r="I36" s="149">
        <f>ROUND(H36*G$22,0)</f>
        <v>0</v>
      </c>
      <c r="J36" s="248">
        <f t="shared" si="2"/>
        <v>0</v>
      </c>
    </row>
    <row r="37" spans="1:10" outlineLevel="1">
      <c r="A37" s="287"/>
      <c r="B37" s="167"/>
      <c r="C37" s="167"/>
      <c r="D37" s="168"/>
      <c r="E37" s="169">
        <f>IF(ROUND(D37/12*$F$20+D37*$C$20/12*$F$21,0)&gt;$F$22,$F$22,ROUND(D37/12*$F$20+D37*$C$20/12*$F$21,0))</f>
        <v>0</v>
      </c>
      <c r="F37" s="165">
        <v>0</v>
      </c>
      <c r="G37" s="170">
        <f>12*F37</f>
        <v>0</v>
      </c>
      <c r="H37" s="168">
        <f t="shared" si="6"/>
        <v>0</v>
      </c>
      <c r="I37" s="168">
        <f>ROUND(H37*G$22,0)</f>
        <v>0</v>
      </c>
      <c r="J37" s="250">
        <f t="shared" si="2"/>
        <v>0</v>
      </c>
    </row>
    <row r="38" spans="1:10" outlineLevel="1">
      <c r="A38" s="171">
        <f>SUM(A35:A37)</f>
        <v>0</v>
      </c>
      <c r="B38" s="172" t="s">
        <v>50</v>
      </c>
      <c r="C38" s="124"/>
      <c r="D38" s="149"/>
      <c r="E38" s="149"/>
      <c r="F38" s="173" t="s">
        <v>53</v>
      </c>
      <c r="G38" s="153">
        <f>SUM(G35:G37)</f>
        <v>0</v>
      </c>
      <c r="H38" s="154">
        <f>SUM(H35:H37)</f>
        <v>0</v>
      </c>
      <c r="I38" s="154">
        <f>SUM(I35:I37)</f>
        <v>0</v>
      </c>
      <c r="J38" s="244">
        <f>SUM(J35:J37)</f>
        <v>0</v>
      </c>
    </row>
    <row r="39" spans="1:10" ht="4.5" customHeight="1">
      <c r="A39" s="155"/>
      <c r="B39" s="156"/>
      <c r="C39" s="156"/>
      <c r="D39" s="157"/>
      <c r="E39" s="157"/>
      <c r="F39" s="161"/>
      <c r="G39" s="162"/>
      <c r="H39" s="163"/>
      <c r="I39" s="163"/>
      <c r="J39" s="245"/>
    </row>
    <row r="40" spans="1:10" outlineLevel="1">
      <c r="A40" s="143"/>
      <c r="B40" s="144" t="s">
        <v>48</v>
      </c>
      <c r="C40" s="124"/>
      <c r="D40" s="149"/>
      <c r="E40" s="149"/>
      <c r="F40" s="164"/>
      <c r="G40" s="148"/>
      <c r="H40" s="146"/>
      <c r="I40" s="146"/>
      <c r="J40" s="249"/>
    </row>
    <row r="41" spans="1:10" outlineLevel="1">
      <c r="A41" s="174">
        <v>0</v>
      </c>
      <c r="B41" s="124">
        <v>0</v>
      </c>
      <c r="C41" s="124"/>
      <c r="D41" s="147">
        <v>0</v>
      </c>
      <c r="E41" s="147">
        <v>0</v>
      </c>
      <c r="F41" s="165">
        <v>0</v>
      </c>
      <c r="G41" s="148">
        <f t="shared" ref="G41" si="7">12*F41</f>
        <v>0</v>
      </c>
      <c r="H41" s="149">
        <f>ROUND(E41*F41,0)</f>
        <v>0</v>
      </c>
      <c r="I41" s="149">
        <f>ROUND(H41*H$22,0)</f>
        <v>0</v>
      </c>
      <c r="J41" s="248">
        <f>SUM(H41:I41)</f>
        <v>0</v>
      </c>
    </row>
    <row r="42" spans="1:10" outlineLevel="1">
      <c r="A42" s="175"/>
      <c r="B42" s="124"/>
      <c r="C42" s="124"/>
      <c r="D42" s="149"/>
      <c r="E42" s="149">
        <f>D42</f>
        <v>0</v>
      </c>
      <c r="F42" s="165">
        <v>0</v>
      </c>
      <c r="G42" s="148">
        <f>12*F42</f>
        <v>0</v>
      </c>
      <c r="H42" s="149">
        <f>ROUND(E42*F42,0)*(4/12)</f>
        <v>0</v>
      </c>
      <c r="I42" s="149">
        <f>ROUND(H42*$H$22,0)</f>
        <v>0</v>
      </c>
      <c r="J42" s="248">
        <f>SUM(H42:I42)</f>
        <v>0</v>
      </c>
    </row>
    <row r="43" spans="1:10" outlineLevel="1">
      <c r="A43" s="176"/>
      <c r="B43" s="167"/>
      <c r="C43" s="167"/>
      <c r="D43" s="168"/>
      <c r="E43" s="168">
        <v>0</v>
      </c>
      <c r="F43" s="165">
        <v>0</v>
      </c>
      <c r="G43" s="170">
        <f t="shared" ref="G43" si="8">12*F43</f>
        <v>0</v>
      </c>
      <c r="H43" s="166">
        <f>ROUND(E43*F43,0)</f>
        <v>0</v>
      </c>
      <c r="I43" s="166">
        <f>ROUND(H43*$H$22,0)</f>
        <v>0</v>
      </c>
      <c r="J43" s="251">
        <f>SUM(H43:I43)</f>
        <v>0</v>
      </c>
    </row>
    <row r="44" spans="1:10" outlineLevel="1">
      <c r="A44" s="171">
        <f>SUM(A41:A43)</f>
        <v>0</v>
      </c>
      <c r="B44" s="177" t="s">
        <v>49</v>
      </c>
      <c r="C44" s="144"/>
      <c r="D44" s="178"/>
      <c r="E44" s="178"/>
      <c r="F44" s="150" t="s">
        <v>53</v>
      </c>
      <c r="G44" s="151">
        <f>SUM(G41:G43)</f>
        <v>0</v>
      </c>
      <c r="H44" s="152">
        <f>SUM(H41:H43)</f>
        <v>0</v>
      </c>
      <c r="I44" s="152">
        <f>SUM(I41:I43)</f>
        <v>0</v>
      </c>
      <c r="J44" s="244">
        <f>SUM(J41:J43)</f>
        <v>0</v>
      </c>
    </row>
    <row r="45" spans="1:10" ht="3.75" customHeight="1">
      <c r="A45" s="155"/>
      <c r="B45" s="156"/>
      <c r="C45" s="156"/>
      <c r="D45" s="157"/>
      <c r="E45" s="157"/>
      <c r="F45" s="161"/>
      <c r="G45" s="162"/>
      <c r="H45" s="163"/>
      <c r="I45" s="163"/>
      <c r="J45" s="245"/>
    </row>
    <row r="46" spans="1:10" outlineLevel="1">
      <c r="A46" s="143"/>
      <c r="B46" s="144" t="s">
        <v>52</v>
      </c>
      <c r="C46" s="124"/>
      <c r="D46" s="149"/>
      <c r="E46" s="149"/>
      <c r="F46" s="164"/>
      <c r="G46" s="148"/>
      <c r="H46" s="146"/>
      <c r="I46" s="146"/>
      <c r="J46" s="249"/>
    </row>
    <row r="47" spans="1:10" outlineLevel="1">
      <c r="A47" s="179">
        <v>1</v>
      </c>
      <c r="B47" s="124"/>
      <c r="C47" s="124"/>
      <c r="D47" s="149">
        <v>0</v>
      </c>
      <c r="E47" s="149">
        <v>0</v>
      </c>
      <c r="F47" s="165">
        <v>0</v>
      </c>
      <c r="G47" s="308">
        <f>12*F47</f>
        <v>0</v>
      </c>
      <c r="H47" s="146">
        <f>ROUND(E47*F47,0)</f>
        <v>0</v>
      </c>
      <c r="I47" s="146">
        <f>ROUND(H47*$I$22,0)</f>
        <v>0</v>
      </c>
      <c r="J47" s="249">
        <f>SUM(H47:I47)</f>
        <v>0</v>
      </c>
    </row>
    <row r="48" spans="1:10" outlineLevel="1">
      <c r="A48" s="180"/>
      <c r="B48" s="167"/>
      <c r="C48" s="167"/>
      <c r="D48" s="168"/>
      <c r="E48" s="168">
        <f>IF(ROUND(D48*$C$20/12*$F$20+D48*$C$20*$C$20/12*$F$21,0)&gt;$F$22,$F$22,ROUND(D48*$C$20/12*$F$20+D48*$C$20*$C$20/12*$F$21,0))</f>
        <v>0</v>
      </c>
      <c r="F48" s="165">
        <v>0</v>
      </c>
      <c r="G48" s="170">
        <f>12*F48</f>
        <v>0</v>
      </c>
      <c r="H48" s="166">
        <f>ROUND(E48*F48,0)</f>
        <v>0</v>
      </c>
      <c r="I48" s="166">
        <f>ROUND(H48*$I$22,0)</f>
        <v>0</v>
      </c>
      <c r="J48" s="251">
        <f>SUM(H48:I48)</f>
        <v>0</v>
      </c>
    </row>
    <row r="49" spans="1:10" outlineLevel="1">
      <c r="A49" s="171">
        <v>0</v>
      </c>
      <c r="B49" s="177" t="s">
        <v>51</v>
      </c>
      <c r="C49" s="144"/>
      <c r="D49" s="178"/>
      <c r="E49" s="178"/>
      <c r="F49" s="150" t="s">
        <v>53</v>
      </c>
      <c r="G49" s="151">
        <f>SUM(G47:G48)</f>
        <v>0</v>
      </c>
      <c r="H49" s="152">
        <f>SUM(H47:H48)</f>
        <v>0</v>
      </c>
      <c r="I49" s="152">
        <f>SUM(I47:I48)</f>
        <v>0</v>
      </c>
      <c r="J49" s="244">
        <f>SUM(J47:J48)</f>
        <v>0</v>
      </c>
    </row>
    <row r="50" spans="1:10" s="185" customFormat="1" ht="20.100000000000001" customHeight="1" thickBot="1">
      <c r="A50" s="182" t="s">
        <v>141</v>
      </c>
      <c r="B50" s="183"/>
      <c r="C50" s="183"/>
      <c r="D50" s="183"/>
      <c r="E50" s="183"/>
      <c r="F50" s="183"/>
      <c r="G50" s="183"/>
      <c r="H50" s="184">
        <f>SUM(H27:H29)+H38+H44+H49</f>
        <v>0</v>
      </c>
      <c r="I50" s="184">
        <f>SUM(I27:I29)+I38+I44+I49</f>
        <v>0</v>
      </c>
      <c r="J50" s="246">
        <f>J32+J38+J44+J49</f>
        <v>0</v>
      </c>
    </row>
    <row r="51" spans="1:10" ht="20.100000000000001" customHeight="1">
      <c r="A51" s="186" t="s">
        <v>16</v>
      </c>
      <c r="B51" s="187"/>
      <c r="C51" s="188"/>
      <c r="D51" s="188"/>
      <c r="E51" s="188"/>
      <c r="F51" s="188"/>
      <c r="G51" s="188"/>
      <c r="H51" s="189"/>
      <c r="I51" s="188"/>
      <c r="J51" s="252"/>
    </row>
    <row r="52" spans="1:10" ht="20.100000000000001" customHeight="1">
      <c r="A52" s="190" t="s">
        <v>18</v>
      </c>
      <c r="B52" s="191"/>
      <c r="C52" s="192"/>
      <c r="D52" s="192"/>
      <c r="E52" s="192"/>
      <c r="F52" s="192"/>
      <c r="G52" s="192"/>
      <c r="H52" s="193"/>
      <c r="I52" s="192"/>
      <c r="J52" s="253">
        <v>0</v>
      </c>
    </row>
    <row r="53" spans="1:10" ht="20.100000000000001" customHeight="1">
      <c r="A53" s="190"/>
      <c r="B53" s="191" t="s">
        <v>54</v>
      </c>
      <c r="C53" s="192"/>
      <c r="D53" s="192"/>
      <c r="E53" s="192"/>
      <c r="F53" s="192"/>
      <c r="G53" s="192"/>
      <c r="H53" s="193"/>
      <c r="I53" s="192"/>
      <c r="J53" s="254">
        <v>0</v>
      </c>
    </row>
    <row r="54" spans="1:10" ht="20.100000000000001" customHeight="1">
      <c r="A54" s="190"/>
      <c r="B54" s="191" t="s">
        <v>55</v>
      </c>
      <c r="C54" s="192"/>
      <c r="D54" s="192"/>
      <c r="E54" s="192"/>
      <c r="F54" s="192"/>
      <c r="G54" s="192"/>
      <c r="H54" s="192"/>
      <c r="I54" s="192"/>
      <c r="J54" s="254">
        <v>0</v>
      </c>
    </row>
    <row r="55" spans="1:10" ht="20.100000000000001" customHeight="1">
      <c r="A55" s="190" t="s">
        <v>56</v>
      </c>
      <c r="B55" s="191"/>
      <c r="C55" s="192"/>
      <c r="D55" s="192"/>
      <c r="E55" s="192"/>
      <c r="F55" s="192"/>
      <c r="G55" s="192"/>
      <c r="H55" s="192"/>
      <c r="I55" s="192"/>
      <c r="J55" s="253">
        <v>0</v>
      </c>
    </row>
    <row r="56" spans="1:10" ht="20.100000000000001" customHeight="1">
      <c r="A56" s="190" t="s">
        <v>57</v>
      </c>
      <c r="B56" s="191"/>
      <c r="C56" s="192"/>
      <c r="D56" s="192"/>
      <c r="E56" s="192"/>
      <c r="F56" s="192"/>
      <c r="G56" s="192"/>
      <c r="H56" s="193"/>
      <c r="I56" s="192"/>
      <c r="J56" s="253">
        <v>0</v>
      </c>
    </row>
    <row r="57" spans="1:10" ht="19.5" customHeight="1">
      <c r="A57" s="190" t="s">
        <v>15</v>
      </c>
      <c r="B57" s="191"/>
      <c r="C57" s="192"/>
      <c r="D57" s="192"/>
      <c r="E57" s="192"/>
      <c r="F57" s="192"/>
      <c r="G57" s="192"/>
      <c r="H57" s="193"/>
      <c r="I57" s="192"/>
      <c r="J57" s="253">
        <v>0</v>
      </c>
    </row>
    <row r="58" spans="1:10" ht="20.100000000000001" customHeight="1">
      <c r="A58" s="190" t="s">
        <v>122</v>
      </c>
      <c r="B58" s="191"/>
      <c r="C58" s="192"/>
      <c r="D58" s="192"/>
      <c r="E58" s="192"/>
      <c r="F58" s="192"/>
      <c r="G58" s="192"/>
      <c r="H58" s="193"/>
      <c r="I58" s="192"/>
      <c r="J58" s="253">
        <v>0</v>
      </c>
    </row>
    <row r="59" spans="1:10" ht="19.5" customHeight="1">
      <c r="A59" s="190" t="s">
        <v>20</v>
      </c>
      <c r="B59" s="191" t="s">
        <v>130</v>
      </c>
      <c r="C59" s="192"/>
      <c r="D59" s="192"/>
      <c r="E59" s="192"/>
      <c r="F59" s="192"/>
      <c r="G59" s="192"/>
      <c r="H59" s="193"/>
      <c r="I59" s="192"/>
      <c r="J59" s="253">
        <v>0</v>
      </c>
    </row>
    <row r="60" spans="1:10" ht="19.5" customHeight="1">
      <c r="A60" s="190"/>
      <c r="B60" s="191"/>
      <c r="C60" s="192"/>
      <c r="D60" s="192"/>
      <c r="E60" s="192"/>
      <c r="F60" s="192"/>
      <c r="G60" s="192"/>
      <c r="H60" s="193"/>
      <c r="I60" s="192"/>
      <c r="J60" s="253">
        <v>0</v>
      </c>
    </row>
    <row r="61" spans="1:10" ht="19.5" customHeight="1">
      <c r="A61" s="196" t="s">
        <v>17</v>
      </c>
      <c r="B61" s="197" t="s">
        <v>127</v>
      </c>
      <c r="C61" s="198"/>
      <c r="D61" s="192"/>
      <c r="E61" s="192"/>
      <c r="F61" s="199">
        <v>0</v>
      </c>
      <c r="G61" s="145" t="s">
        <v>44</v>
      </c>
      <c r="H61" s="200">
        <v>0</v>
      </c>
      <c r="I61" s="201" t="s">
        <v>45</v>
      </c>
      <c r="J61" s="253">
        <v>0</v>
      </c>
    </row>
    <row r="62" spans="1:10" ht="20.25" customHeight="1">
      <c r="A62" s="196" t="s">
        <v>63</v>
      </c>
      <c r="B62" s="202"/>
      <c r="C62" s="192"/>
      <c r="D62" s="194"/>
      <c r="E62" s="194"/>
      <c r="F62" s="194"/>
      <c r="G62" s="194"/>
      <c r="H62" s="194"/>
      <c r="I62" s="194"/>
      <c r="J62" s="253">
        <v>0</v>
      </c>
    </row>
    <row r="63" spans="1:10" ht="20.100000000000001" customHeight="1">
      <c r="A63" s="196" t="s">
        <v>19</v>
      </c>
      <c r="B63" s="202"/>
      <c r="C63" s="192"/>
      <c r="D63" s="203"/>
      <c r="E63" s="203"/>
      <c r="F63" s="203"/>
      <c r="G63" s="203"/>
      <c r="H63" s="204" t="s">
        <v>41</v>
      </c>
      <c r="I63" s="205"/>
      <c r="J63" s="253">
        <v>0</v>
      </c>
    </row>
    <row r="64" spans="1:10" s="124" customFormat="1" ht="20.100000000000001" customHeight="1">
      <c r="A64" s="190" t="s">
        <v>21</v>
      </c>
      <c r="B64" s="202"/>
      <c r="C64" s="192"/>
      <c r="D64" s="192"/>
      <c r="E64" s="192"/>
      <c r="F64" s="192"/>
      <c r="G64" s="192"/>
      <c r="H64" s="193"/>
      <c r="I64" s="192"/>
      <c r="J64" s="255"/>
    </row>
    <row r="65" spans="1:33" ht="20.100000000000001" customHeight="1">
      <c r="A65" s="206" t="s">
        <v>22</v>
      </c>
      <c r="B65" s="207"/>
      <c r="C65" s="192"/>
      <c r="D65" s="192"/>
      <c r="E65" s="192"/>
      <c r="F65" s="194"/>
      <c r="G65" s="208" t="s">
        <v>36</v>
      </c>
      <c r="H65" s="195"/>
      <c r="I65" s="192"/>
      <c r="J65" s="256"/>
    </row>
    <row r="66" spans="1:33" s="136" customFormat="1" ht="20.100000000000001" customHeight="1" thickBot="1">
      <c r="A66" s="209" t="s">
        <v>23</v>
      </c>
      <c r="B66" s="210"/>
      <c r="C66" s="211"/>
      <c r="D66" s="211"/>
      <c r="E66" s="211"/>
      <c r="F66" s="212"/>
      <c r="G66" s="213" t="s">
        <v>37</v>
      </c>
      <c r="H66" s="184">
        <f>10%*H65</f>
        <v>0</v>
      </c>
      <c r="I66" s="211"/>
      <c r="J66" s="257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1:33" s="219" customFormat="1" ht="20.100000000000001" customHeight="1" thickBot="1">
      <c r="A67" s="214" t="s">
        <v>39</v>
      </c>
      <c r="B67" s="215"/>
      <c r="C67" s="216"/>
      <c r="D67" s="216"/>
      <c r="E67" s="216"/>
      <c r="F67" s="216"/>
      <c r="G67" s="217"/>
      <c r="H67" s="217"/>
      <c r="I67" s="218"/>
      <c r="J67" s="258">
        <f>J50+J51+J52+J53+J54+J55+J56+J57+J58+J59+J60+J61+J62+J63+H65</f>
        <v>0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1:33" ht="20.100000000000001" customHeight="1" thickBot="1">
      <c r="A68" s="190" t="s">
        <v>24</v>
      </c>
      <c r="B68" s="194"/>
      <c r="C68" s="194"/>
      <c r="D68" s="194"/>
      <c r="E68" s="194"/>
      <c r="F68" s="194"/>
      <c r="G68" s="194"/>
      <c r="H68" s="193"/>
      <c r="I68" s="220"/>
      <c r="J68" s="253">
        <f>J67</f>
        <v>0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</row>
    <row r="69" spans="1:33" s="120" customFormat="1" ht="15" hidden="1" customHeight="1" thickBot="1">
      <c r="A69" s="221" t="s">
        <v>40</v>
      </c>
      <c r="B69" s="222"/>
      <c r="C69" s="222"/>
      <c r="D69" s="222"/>
      <c r="E69" s="222"/>
      <c r="F69" s="222"/>
      <c r="G69" s="222"/>
      <c r="H69" s="223"/>
      <c r="I69" s="224"/>
      <c r="J69" s="259">
        <f>IF(ROUND(J67,0)&lt;500000,ROUND(J67,0),"ERROR")</f>
        <v>0</v>
      </c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</row>
    <row r="70" spans="1:33" ht="20.100000000000001" customHeight="1" thickBot="1">
      <c r="A70" s="190" t="s">
        <v>128</v>
      </c>
      <c r="B70" s="194" t="s">
        <v>129</v>
      </c>
      <c r="C70" s="194"/>
      <c r="D70" s="226" t="s">
        <v>144</v>
      </c>
      <c r="E70" s="226" t="s">
        <v>145</v>
      </c>
      <c r="F70" s="194"/>
      <c r="G70" s="194"/>
      <c r="H70" s="193"/>
      <c r="I70" s="193"/>
      <c r="J70" s="253">
        <f>J68</f>
        <v>0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1:33" ht="20.100000000000001" customHeight="1">
      <c r="A71" s="190" t="s">
        <v>25</v>
      </c>
      <c r="B71" s="222"/>
      <c r="C71" s="222" t="s">
        <v>123</v>
      </c>
      <c r="D71" s="227">
        <v>0</v>
      </c>
      <c r="E71" s="227">
        <v>0</v>
      </c>
      <c r="F71" s="194"/>
      <c r="G71" s="194"/>
      <c r="H71" s="193"/>
      <c r="I71" s="193"/>
      <c r="J71" s="253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ht="20.100000000000001" customHeight="1" thickBot="1">
      <c r="A72" s="190" t="s">
        <v>26</v>
      </c>
      <c r="B72" s="194" t="s">
        <v>124</v>
      </c>
      <c r="C72" s="194"/>
      <c r="D72" s="228"/>
      <c r="E72" s="228"/>
      <c r="F72" s="194"/>
      <c r="G72" s="194"/>
      <c r="H72" s="193"/>
      <c r="I72" s="193"/>
      <c r="J72" s="253"/>
    </row>
    <row r="73" spans="1:33" ht="20.100000000000001" customHeight="1">
      <c r="A73" s="190" t="s">
        <v>62</v>
      </c>
      <c r="B73" s="194"/>
      <c r="C73" s="194"/>
      <c r="D73" s="194"/>
      <c r="E73" s="194"/>
      <c r="F73" s="194"/>
      <c r="G73" s="194"/>
      <c r="H73" s="193"/>
      <c r="I73" s="193"/>
      <c r="J73" s="253"/>
    </row>
    <row r="74" spans="1:33" ht="20.100000000000001" customHeight="1" thickBot="1">
      <c r="A74" s="229" t="s">
        <v>10</v>
      </c>
      <c r="B74" s="212"/>
      <c r="C74" s="212"/>
      <c r="D74" s="212"/>
      <c r="E74" s="212"/>
      <c r="F74" s="212"/>
      <c r="G74" s="212"/>
      <c r="H74" s="230"/>
      <c r="I74" s="231"/>
      <c r="J74" s="260">
        <f>J68</f>
        <v>0</v>
      </c>
      <c r="K74" s="232"/>
    </row>
    <row r="75" spans="1:33">
      <c r="A75" s="137"/>
      <c r="B75" s="124"/>
      <c r="C75" s="124"/>
      <c r="D75" s="124"/>
      <c r="E75" s="124"/>
      <c r="F75" s="124"/>
      <c r="G75" s="124"/>
      <c r="H75" s="124"/>
      <c r="I75" s="124"/>
      <c r="J75" s="278"/>
      <c r="K75" s="124"/>
    </row>
    <row r="76" spans="1:33" s="181" customFormat="1">
      <c r="A76" s="300"/>
      <c r="B76" s="141"/>
      <c r="C76" s="141"/>
      <c r="D76" s="141"/>
      <c r="E76" s="141"/>
      <c r="F76" s="141"/>
      <c r="G76" s="141"/>
      <c r="H76" s="141"/>
      <c r="I76" s="141"/>
      <c r="J76" s="301"/>
    </row>
    <row r="77" spans="1:33">
      <c r="A77" s="302" t="s">
        <v>34</v>
      </c>
      <c r="B77" s="303"/>
      <c r="C77" s="124"/>
      <c r="D77" s="304"/>
      <c r="E77" s="124"/>
      <c r="F77" s="124"/>
      <c r="G77" s="124"/>
      <c r="H77" s="124"/>
      <c r="I77" s="124"/>
      <c r="J77" s="305"/>
      <c r="K77" s="288"/>
    </row>
    <row r="78" spans="1:33" ht="16.5" thickBot="1">
      <c r="A78" s="306"/>
      <c r="B78" s="136"/>
      <c r="C78" s="136"/>
      <c r="D78" s="136"/>
      <c r="E78" s="136"/>
      <c r="F78" s="136"/>
      <c r="G78" s="136"/>
      <c r="H78" s="136"/>
      <c r="I78" s="136"/>
      <c r="J78" s="307"/>
    </row>
    <row r="79" spans="1:33" s="181" customFormat="1">
      <c r="J79" s="261"/>
    </row>
    <row r="80" spans="1:33" s="141" customFormat="1">
      <c r="J80" s="233"/>
    </row>
    <row r="81" spans="1:10" s="141" customFormat="1">
      <c r="A81" s="233"/>
      <c r="B81" s="233"/>
      <c r="D81" s="234"/>
      <c r="E81" s="234"/>
      <c r="F81" s="234"/>
      <c r="G81" s="234"/>
      <c r="J81" s="233"/>
    </row>
    <row r="82" spans="1:10" s="141" customFormat="1">
      <c r="D82" s="235"/>
      <c r="E82" s="235"/>
      <c r="F82" s="235"/>
      <c r="G82" s="236"/>
      <c r="J82" s="233"/>
    </row>
    <row r="83" spans="1:10" s="141" customFormat="1">
      <c r="D83" s="235"/>
      <c r="E83" s="235"/>
      <c r="F83" s="235"/>
      <c r="G83" s="236"/>
      <c r="J83" s="233"/>
    </row>
    <row r="84" spans="1:10" s="141" customFormat="1">
      <c r="A84" s="233"/>
      <c r="D84" s="235"/>
      <c r="E84" s="235"/>
      <c r="F84" s="235"/>
      <c r="G84" s="236"/>
      <c r="J84" s="233"/>
    </row>
    <row r="85" spans="1:10" s="141" customFormat="1">
      <c r="D85" s="235"/>
      <c r="E85" s="235"/>
      <c r="F85" s="235"/>
      <c r="G85" s="236"/>
      <c r="J85" s="233"/>
    </row>
    <row r="86" spans="1:10" s="141" customFormat="1">
      <c r="D86" s="235"/>
      <c r="E86" s="235"/>
      <c r="F86" s="235"/>
      <c r="G86" s="236"/>
      <c r="J86" s="233"/>
    </row>
    <row r="87" spans="1:10" s="141" customFormat="1">
      <c r="D87" s="235"/>
      <c r="E87" s="235"/>
      <c r="F87" s="235"/>
      <c r="G87" s="236"/>
      <c r="J87" s="233"/>
    </row>
    <row r="88" spans="1:10" s="141" customFormat="1">
      <c r="A88" s="233"/>
      <c r="B88" s="233"/>
      <c r="C88" s="233"/>
      <c r="D88" s="236"/>
      <c r="E88" s="236"/>
      <c r="F88" s="236"/>
      <c r="G88" s="236"/>
      <c r="J88" s="233"/>
    </row>
    <row r="89" spans="1:10" s="141" customFormat="1">
      <c r="D89" s="235"/>
      <c r="E89" s="235"/>
      <c r="F89" s="235"/>
      <c r="G89" s="235"/>
      <c r="H89" s="235"/>
      <c r="J89" s="233"/>
    </row>
    <row r="90" spans="1:10" s="141" customFormat="1">
      <c r="D90" s="235"/>
      <c r="E90" s="235"/>
      <c r="F90" s="235"/>
      <c r="G90" s="235"/>
      <c r="H90" s="235"/>
      <c r="J90" s="233"/>
    </row>
    <row r="91" spans="1:10" s="141" customFormat="1">
      <c r="A91" s="233"/>
      <c r="B91" s="233"/>
      <c r="D91" s="234"/>
      <c r="E91" s="234"/>
      <c r="F91" s="234"/>
      <c r="G91" s="234"/>
      <c r="J91" s="233"/>
    </row>
    <row r="92" spans="1:10" s="141" customFormat="1">
      <c r="D92" s="235"/>
      <c r="E92" s="235"/>
      <c r="F92" s="235"/>
      <c r="G92" s="236"/>
      <c r="J92" s="233"/>
    </row>
    <row r="93" spans="1:10" s="141" customFormat="1">
      <c r="A93" s="233"/>
      <c r="B93" s="233"/>
      <c r="D93" s="236"/>
      <c r="E93" s="236"/>
      <c r="F93" s="236"/>
      <c r="G93" s="236"/>
      <c r="J93" s="233"/>
    </row>
    <row r="94" spans="1:10" s="141" customFormat="1">
      <c r="D94" s="235"/>
      <c r="E94" s="235"/>
      <c r="F94" s="235"/>
      <c r="G94" s="235"/>
      <c r="H94" s="235"/>
      <c r="J94" s="233"/>
    </row>
    <row r="95" spans="1:10" s="141" customFormat="1">
      <c r="D95" s="235"/>
      <c r="E95" s="235"/>
      <c r="F95" s="235"/>
      <c r="G95" s="235"/>
      <c r="H95" s="235"/>
      <c r="J95" s="233"/>
    </row>
    <row r="96" spans="1:10" s="141" customFormat="1">
      <c r="A96" s="233"/>
      <c r="D96" s="234"/>
      <c r="E96" s="234"/>
      <c r="F96" s="234"/>
      <c r="G96" s="234"/>
      <c r="J96" s="233"/>
    </row>
    <row r="97" spans="1:10" s="141" customFormat="1">
      <c r="D97" s="235"/>
      <c r="E97" s="235"/>
      <c r="F97" s="235"/>
      <c r="G97" s="236"/>
      <c r="J97" s="233"/>
    </row>
    <row r="98" spans="1:10" s="141" customFormat="1">
      <c r="A98" s="237"/>
      <c r="D98" s="238"/>
      <c r="E98" s="238"/>
      <c r="F98" s="235"/>
      <c r="G98" s="236"/>
      <c r="J98" s="233"/>
    </row>
    <row r="99" spans="1:10" s="141" customFormat="1">
      <c r="D99" s="235"/>
      <c r="E99" s="235"/>
      <c r="F99" s="235"/>
      <c r="G99" s="236"/>
      <c r="J99" s="233"/>
    </row>
    <row r="100" spans="1:10" s="141" customFormat="1">
      <c r="D100" s="235"/>
      <c r="E100" s="235"/>
      <c r="F100" s="235"/>
      <c r="G100" s="236"/>
      <c r="J100" s="233"/>
    </row>
    <row r="101" spans="1:10" s="141" customFormat="1">
      <c r="D101" s="235"/>
      <c r="E101" s="235"/>
      <c r="F101" s="235"/>
      <c r="G101" s="236"/>
      <c r="J101" s="233"/>
    </row>
    <row r="102" spans="1:10" s="141" customFormat="1">
      <c r="A102" s="233"/>
      <c r="B102" s="233"/>
      <c r="D102" s="236"/>
      <c r="E102" s="236"/>
      <c r="F102" s="236"/>
      <c r="G102" s="236"/>
      <c r="J102" s="233"/>
    </row>
    <row r="103" spans="1:10" s="181" customFormat="1">
      <c r="J103" s="261"/>
    </row>
    <row r="104" spans="1:10" s="181" customFormat="1">
      <c r="J104" s="261"/>
    </row>
    <row r="105" spans="1:10" s="181" customFormat="1">
      <c r="J105" s="261"/>
    </row>
    <row r="106" spans="1:10" s="181" customFormat="1">
      <c r="J106" s="261"/>
    </row>
    <row r="107" spans="1:10" s="181" customFormat="1">
      <c r="J107" s="261"/>
    </row>
    <row r="108" spans="1:10" s="181" customFormat="1">
      <c r="J108" s="261"/>
    </row>
    <row r="109" spans="1:10" s="181" customFormat="1">
      <c r="J109" s="261"/>
    </row>
    <row r="110" spans="1:10" s="181" customFormat="1">
      <c r="J110" s="261"/>
    </row>
    <row r="111" spans="1:10" s="181" customFormat="1">
      <c r="J111" s="261"/>
    </row>
    <row r="112" spans="1:10" s="181" customFormat="1">
      <c r="J112" s="261"/>
    </row>
    <row r="113" spans="10:10" s="181" customFormat="1">
      <c r="J113" s="261"/>
    </row>
    <row r="114" spans="10:10" s="181" customFormat="1">
      <c r="J114" s="261"/>
    </row>
    <row r="115" spans="10:10" s="181" customFormat="1">
      <c r="J115" s="261"/>
    </row>
    <row r="116" spans="10:10" s="181" customFormat="1">
      <c r="J116" s="261"/>
    </row>
    <row r="117" spans="10:10" s="181" customFormat="1">
      <c r="J117" s="261"/>
    </row>
    <row r="118" spans="10:10" s="181" customFormat="1">
      <c r="J118" s="261"/>
    </row>
    <row r="119" spans="10:10" s="181" customFormat="1">
      <c r="J119" s="261"/>
    </row>
    <row r="120" spans="10:10" s="181" customFormat="1">
      <c r="J120" s="261"/>
    </row>
    <row r="121" spans="10:10" s="181" customFormat="1">
      <c r="J121" s="261"/>
    </row>
    <row r="122" spans="10:10" s="181" customFormat="1">
      <c r="J122" s="261"/>
    </row>
    <row r="123" spans="10:10" s="181" customFormat="1">
      <c r="J123" s="261"/>
    </row>
    <row r="124" spans="10:10" s="181" customFormat="1">
      <c r="J124" s="261"/>
    </row>
    <row r="125" spans="10:10" s="181" customFormat="1">
      <c r="J125" s="261"/>
    </row>
    <row r="126" spans="10:10" s="181" customFormat="1">
      <c r="J126" s="261"/>
    </row>
    <row r="127" spans="10:10" s="181" customFormat="1">
      <c r="J127" s="261"/>
    </row>
    <row r="128" spans="10:10" s="181" customFormat="1">
      <c r="J128" s="261"/>
    </row>
    <row r="129" spans="10:10" s="181" customFormat="1">
      <c r="J129" s="261"/>
    </row>
    <row r="130" spans="10:10" s="181" customFormat="1">
      <c r="J130" s="261"/>
    </row>
    <row r="131" spans="10:10" s="181" customFormat="1">
      <c r="J131" s="261"/>
    </row>
    <row r="132" spans="10:10" s="181" customFormat="1">
      <c r="J132" s="261"/>
    </row>
    <row r="133" spans="10:10" s="181" customFormat="1">
      <c r="J133" s="261"/>
    </row>
    <row r="134" spans="10:10" s="181" customFormat="1">
      <c r="J134" s="261"/>
    </row>
    <row r="135" spans="10:10" s="181" customFormat="1">
      <c r="J135" s="261"/>
    </row>
    <row r="136" spans="10:10" s="181" customFormat="1">
      <c r="J136" s="261"/>
    </row>
    <row r="137" spans="10:10" s="181" customFormat="1">
      <c r="J137" s="261"/>
    </row>
    <row r="138" spans="10:10" s="181" customFormat="1">
      <c r="J138" s="261"/>
    </row>
    <row r="139" spans="10:10" s="181" customFormat="1">
      <c r="J139" s="261"/>
    </row>
    <row r="140" spans="10:10" s="181" customFormat="1">
      <c r="J140" s="261"/>
    </row>
    <row r="141" spans="10:10" s="181" customFormat="1">
      <c r="J141" s="261"/>
    </row>
    <row r="142" spans="10:10" s="181" customFormat="1">
      <c r="J142" s="261"/>
    </row>
    <row r="143" spans="10:10" s="181" customFormat="1">
      <c r="J143" s="261"/>
    </row>
    <row r="144" spans="10:10" s="181" customFormat="1">
      <c r="J144" s="261"/>
    </row>
    <row r="145" spans="10:10" s="181" customFormat="1">
      <c r="J145" s="261"/>
    </row>
    <row r="146" spans="10:10" s="181" customFormat="1">
      <c r="J146" s="261"/>
    </row>
    <row r="147" spans="10:10" s="181" customFormat="1">
      <c r="J147" s="261"/>
    </row>
    <row r="148" spans="10:10" s="181" customFormat="1">
      <c r="J148" s="261"/>
    </row>
    <row r="149" spans="10:10" s="181" customFormat="1">
      <c r="J149" s="261"/>
    </row>
    <row r="150" spans="10:10" s="181" customFormat="1">
      <c r="J150" s="261"/>
    </row>
    <row r="151" spans="10:10" s="181" customFormat="1">
      <c r="J151" s="261"/>
    </row>
    <row r="152" spans="10:10" s="181" customFormat="1">
      <c r="J152" s="261"/>
    </row>
    <row r="153" spans="10:10" s="181" customFormat="1">
      <c r="J153" s="261"/>
    </row>
    <row r="154" spans="10:10" s="181" customFormat="1">
      <c r="J154" s="261"/>
    </row>
    <row r="155" spans="10:10" s="181" customFormat="1">
      <c r="J155" s="261"/>
    </row>
    <row r="156" spans="10:10" s="181" customFormat="1">
      <c r="J156" s="261"/>
    </row>
    <row r="157" spans="10:10" s="181" customFormat="1">
      <c r="J157" s="261"/>
    </row>
    <row r="158" spans="10:10" s="181" customFormat="1">
      <c r="J158" s="261"/>
    </row>
    <row r="159" spans="10:10" s="181" customFormat="1">
      <c r="J159" s="261"/>
    </row>
    <row r="160" spans="10:10" s="181" customFormat="1">
      <c r="J160" s="261"/>
    </row>
    <row r="161" spans="10:10" s="181" customFormat="1">
      <c r="J161" s="261"/>
    </row>
    <row r="162" spans="10:10" s="181" customFormat="1">
      <c r="J162" s="261"/>
    </row>
    <row r="163" spans="10:10" s="181" customFormat="1">
      <c r="J163" s="261"/>
    </row>
    <row r="164" spans="10:10" s="181" customFormat="1">
      <c r="J164" s="261"/>
    </row>
    <row r="165" spans="10:10" s="181" customFormat="1">
      <c r="J165" s="261"/>
    </row>
    <row r="166" spans="10:10" s="181" customFormat="1">
      <c r="J166" s="261"/>
    </row>
    <row r="167" spans="10:10" s="181" customFormat="1">
      <c r="J167" s="261"/>
    </row>
    <row r="168" spans="10:10" s="181" customFormat="1">
      <c r="J168" s="261"/>
    </row>
    <row r="169" spans="10:10" s="181" customFormat="1">
      <c r="J169" s="261"/>
    </row>
    <row r="170" spans="10:10" s="181" customFormat="1">
      <c r="J170" s="261"/>
    </row>
    <row r="171" spans="10:10" s="181" customFormat="1">
      <c r="J171" s="261"/>
    </row>
    <row r="172" spans="10:10" s="181" customFormat="1">
      <c r="J172" s="261"/>
    </row>
    <row r="173" spans="10:10" s="181" customFormat="1">
      <c r="J173" s="261"/>
    </row>
    <row r="174" spans="10:10" s="181" customFormat="1">
      <c r="J174" s="261"/>
    </row>
    <row r="175" spans="10:10" s="181" customFormat="1">
      <c r="J175" s="261"/>
    </row>
    <row r="176" spans="10:10" s="181" customFormat="1">
      <c r="J176" s="261"/>
    </row>
    <row r="177" spans="10:10" s="181" customFormat="1">
      <c r="J177" s="261"/>
    </row>
    <row r="178" spans="10:10" s="181" customFormat="1">
      <c r="J178" s="261"/>
    </row>
    <row r="179" spans="10:10" s="181" customFormat="1">
      <c r="J179" s="261"/>
    </row>
    <row r="180" spans="10:10" s="181" customFormat="1">
      <c r="J180" s="261"/>
    </row>
    <row r="181" spans="10:10" s="181" customFormat="1">
      <c r="J181" s="261"/>
    </row>
    <row r="182" spans="10:10" s="181" customFormat="1">
      <c r="J182" s="261"/>
    </row>
    <row r="183" spans="10:10" s="181" customFormat="1">
      <c r="J183" s="261"/>
    </row>
    <row r="184" spans="10:10" s="181" customFormat="1">
      <c r="J184" s="261"/>
    </row>
    <row r="185" spans="10:10" s="181" customFormat="1">
      <c r="J185" s="261"/>
    </row>
    <row r="186" spans="10:10" s="181" customFormat="1">
      <c r="J186" s="261"/>
    </row>
    <row r="187" spans="10:10" s="181" customFormat="1">
      <c r="J187" s="261"/>
    </row>
    <row r="188" spans="10:10" s="181" customFormat="1">
      <c r="J188" s="261"/>
    </row>
    <row r="189" spans="10:10" s="181" customFormat="1">
      <c r="J189" s="261"/>
    </row>
    <row r="190" spans="10:10" s="181" customFormat="1">
      <c r="J190" s="261"/>
    </row>
    <row r="191" spans="10:10" s="181" customFormat="1">
      <c r="J191" s="261"/>
    </row>
    <row r="192" spans="10:10" s="181" customFormat="1">
      <c r="J192" s="261"/>
    </row>
    <row r="193" spans="10:10" s="181" customFormat="1">
      <c r="J193" s="261"/>
    </row>
    <row r="194" spans="10:10" s="181" customFormat="1">
      <c r="J194" s="261"/>
    </row>
    <row r="195" spans="10:10" s="181" customFormat="1">
      <c r="J195" s="261"/>
    </row>
    <row r="196" spans="10:10" s="181" customFormat="1">
      <c r="J196" s="261"/>
    </row>
    <row r="197" spans="10:10" s="181" customFormat="1">
      <c r="J197" s="261"/>
    </row>
    <row r="198" spans="10:10" s="181" customFormat="1">
      <c r="J198" s="261"/>
    </row>
    <row r="199" spans="10:10" s="181" customFormat="1">
      <c r="J199" s="261"/>
    </row>
    <row r="200" spans="10:10" s="181" customFormat="1">
      <c r="J200" s="261"/>
    </row>
    <row r="201" spans="10:10" s="181" customFormat="1">
      <c r="J201" s="261"/>
    </row>
    <row r="202" spans="10:10" s="181" customFormat="1">
      <c r="J202" s="261"/>
    </row>
    <row r="203" spans="10:10" s="181" customFormat="1">
      <c r="J203" s="261"/>
    </row>
    <row r="204" spans="10:10" s="181" customFormat="1">
      <c r="J204" s="261"/>
    </row>
    <row r="205" spans="10:10" s="181" customFormat="1">
      <c r="J205" s="261"/>
    </row>
    <row r="206" spans="10:10" s="181" customFormat="1">
      <c r="J206" s="261"/>
    </row>
    <row r="207" spans="10:10" s="181" customFormat="1">
      <c r="J207" s="261"/>
    </row>
    <row r="208" spans="10:10" s="181" customFormat="1">
      <c r="J208" s="261"/>
    </row>
    <row r="209" spans="10:10" s="181" customFormat="1">
      <c r="J209" s="261"/>
    </row>
    <row r="210" spans="10:10" s="181" customFormat="1">
      <c r="J210" s="261"/>
    </row>
    <row r="211" spans="10:10" s="181" customFormat="1">
      <c r="J211" s="261"/>
    </row>
    <row r="212" spans="10:10" s="181" customFormat="1">
      <c r="J212" s="261"/>
    </row>
    <row r="213" spans="10:10" s="181" customFormat="1">
      <c r="J213" s="261"/>
    </row>
    <row r="214" spans="10:10" s="181" customFormat="1">
      <c r="J214" s="261"/>
    </row>
    <row r="215" spans="10:10" s="181" customFormat="1">
      <c r="J215" s="261"/>
    </row>
    <row r="216" spans="10:10" s="181" customFormat="1">
      <c r="J216" s="261"/>
    </row>
    <row r="217" spans="10:10" s="181" customFormat="1">
      <c r="J217" s="261"/>
    </row>
    <row r="218" spans="10:10" s="181" customFormat="1">
      <c r="J218" s="261"/>
    </row>
    <row r="219" spans="10:10" s="181" customFormat="1">
      <c r="J219" s="261"/>
    </row>
    <row r="220" spans="10:10" s="181" customFormat="1">
      <c r="J220" s="261"/>
    </row>
    <row r="221" spans="10:10" s="181" customFormat="1">
      <c r="J221" s="261"/>
    </row>
    <row r="222" spans="10:10" s="181" customFormat="1">
      <c r="J222" s="261"/>
    </row>
    <row r="223" spans="10:10" s="181" customFormat="1">
      <c r="J223" s="261"/>
    </row>
    <row r="224" spans="10:10" s="181" customFormat="1">
      <c r="J224" s="261"/>
    </row>
    <row r="225" spans="10:10" s="181" customFormat="1">
      <c r="J225" s="261"/>
    </row>
    <row r="226" spans="10:10" s="181" customFormat="1">
      <c r="J226" s="261"/>
    </row>
    <row r="227" spans="10:10" s="181" customFormat="1">
      <c r="J227" s="261"/>
    </row>
    <row r="228" spans="10:10" s="181" customFormat="1">
      <c r="J228" s="261"/>
    </row>
    <row r="229" spans="10:10" s="181" customFormat="1">
      <c r="J229" s="261"/>
    </row>
    <row r="230" spans="10:10" s="181" customFormat="1">
      <c r="J230" s="261"/>
    </row>
    <row r="231" spans="10:10" s="181" customFormat="1">
      <c r="J231" s="261"/>
    </row>
    <row r="232" spans="10:10" s="181" customFormat="1">
      <c r="J232" s="261"/>
    </row>
    <row r="233" spans="10:10" s="181" customFormat="1">
      <c r="J233" s="261"/>
    </row>
    <row r="234" spans="10:10" s="181" customFormat="1">
      <c r="J234" s="261"/>
    </row>
    <row r="235" spans="10:10" s="181" customFormat="1">
      <c r="J235" s="261"/>
    </row>
    <row r="236" spans="10:10" s="181" customFormat="1">
      <c r="J236" s="261"/>
    </row>
    <row r="237" spans="10:10" s="181" customFormat="1">
      <c r="J237" s="261"/>
    </row>
    <row r="238" spans="10:10" s="181" customFormat="1">
      <c r="J238" s="261"/>
    </row>
    <row r="239" spans="10:10" s="181" customFormat="1">
      <c r="J239" s="261"/>
    </row>
    <row r="240" spans="10:10" s="181" customFormat="1">
      <c r="J240" s="261"/>
    </row>
    <row r="241" spans="10:10" s="181" customFormat="1">
      <c r="J241" s="261"/>
    </row>
    <row r="242" spans="10:10" s="181" customFormat="1">
      <c r="J242" s="261"/>
    </row>
    <row r="243" spans="10:10" s="181" customFormat="1">
      <c r="J243" s="261"/>
    </row>
    <row r="244" spans="10:10" s="181" customFormat="1">
      <c r="J244" s="261"/>
    </row>
    <row r="245" spans="10:10" s="181" customFormat="1">
      <c r="J245" s="261"/>
    </row>
    <row r="246" spans="10:10" s="181" customFormat="1">
      <c r="J246" s="261"/>
    </row>
    <row r="247" spans="10:10" s="181" customFormat="1">
      <c r="J247" s="261"/>
    </row>
    <row r="248" spans="10:10" s="181" customFormat="1">
      <c r="J248" s="261"/>
    </row>
    <row r="249" spans="10:10" s="181" customFormat="1">
      <c r="J249" s="261"/>
    </row>
    <row r="250" spans="10:10" s="181" customFormat="1">
      <c r="J250" s="261"/>
    </row>
    <row r="251" spans="10:10" s="181" customFormat="1">
      <c r="J251" s="261"/>
    </row>
    <row r="252" spans="10:10" s="181" customFormat="1">
      <c r="J252" s="261"/>
    </row>
    <row r="253" spans="10:10" s="181" customFormat="1">
      <c r="J253" s="261"/>
    </row>
    <row r="254" spans="10:10" s="181" customFormat="1">
      <c r="J254" s="261"/>
    </row>
    <row r="255" spans="10:10" s="181" customFormat="1">
      <c r="J255" s="261"/>
    </row>
    <row r="256" spans="10:10" s="181" customFormat="1">
      <c r="J256" s="261"/>
    </row>
    <row r="257" spans="10:10" s="181" customFormat="1">
      <c r="J257" s="261"/>
    </row>
    <row r="258" spans="10:10" s="181" customFormat="1">
      <c r="J258" s="261"/>
    </row>
    <row r="259" spans="10:10" s="181" customFormat="1">
      <c r="J259" s="261"/>
    </row>
    <row r="260" spans="10:10" s="181" customFormat="1">
      <c r="J260" s="261"/>
    </row>
    <row r="261" spans="10:10" s="181" customFormat="1">
      <c r="J261" s="261"/>
    </row>
    <row r="262" spans="10:10" s="181" customFormat="1">
      <c r="J262" s="261"/>
    </row>
    <row r="263" spans="10:10" s="181" customFormat="1">
      <c r="J263" s="261"/>
    </row>
    <row r="264" spans="10:10" s="181" customFormat="1">
      <c r="J264" s="261"/>
    </row>
    <row r="265" spans="10:10" s="181" customFormat="1">
      <c r="J265" s="261"/>
    </row>
    <row r="266" spans="10:10" s="181" customFormat="1">
      <c r="J266" s="261"/>
    </row>
    <row r="267" spans="10:10" s="181" customFormat="1">
      <c r="J267" s="261"/>
    </row>
    <row r="268" spans="10:10" s="181" customFormat="1">
      <c r="J268" s="261"/>
    </row>
    <row r="269" spans="10:10" s="181" customFormat="1">
      <c r="J269" s="261"/>
    </row>
    <row r="270" spans="10:10" s="181" customFormat="1">
      <c r="J270" s="261"/>
    </row>
    <row r="271" spans="10:10" s="181" customFormat="1">
      <c r="J271" s="261"/>
    </row>
    <row r="272" spans="10:10" s="181" customFormat="1">
      <c r="J272" s="261"/>
    </row>
    <row r="273" spans="10:10" s="181" customFormat="1">
      <c r="J273" s="261"/>
    </row>
    <row r="274" spans="10:10" s="181" customFormat="1">
      <c r="J274" s="261"/>
    </row>
    <row r="275" spans="10:10" s="181" customFormat="1">
      <c r="J275" s="261"/>
    </row>
    <row r="276" spans="10:10" s="181" customFormat="1">
      <c r="J276" s="261"/>
    </row>
    <row r="277" spans="10:10" s="181" customFormat="1">
      <c r="J277" s="261"/>
    </row>
    <row r="278" spans="10:10" s="181" customFormat="1">
      <c r="J278" s="261"/>
    </row>
    <row r="279" spans="10:10" s="181" customFormat="1">
      <c r="J279" s="261"/>
    </row>
    <row r="280" spans="10:10" s="181" customFormat="1">
      <c r="J280" s="261"/>
    </row>
    <row r="281" spans="10:10" s="181" customFormat="1">
      <c r="J281" s="261"/>
    </row>
    <row r="282" spans="10:10" s="181" customFormat="1">
      <c r="J282" s="261"/>
    </row>
    <row r="283" spans="10:10" s="181" customFormat="1">
      <c r="J283" s="261"/>
    </row>
    <row r="284" spans="10:10" s="181" customFormat="1">
      <c r="J284" s="261"/>
    </row>
    <row r="285" spans="10:10" s="181" customFormat="1">
      <c r="J285" s="261"/>
    </row>
    <row r="286" spans="10:10" s="181" customFormat="1">
      <c r="J286" s="261"/>
    </row>
    <row r="287" spans="10:10" s="181" customFormat="1">
      <c r="J287" s="261"/>
    </row>
    <row r="288" spans="10:10" s="181" customFormat="1">
      <c r="J288" s="261"/>
    </row>
    <row r="289" spans="10:10" s="181" customFormat="1">
      <c r="J289" s="261"/>
    </row>
    <row r="290" spans="10:10" s="181" customFormat="1">
      <c r="J290" s="261"/>
    </row>
    <row r="291" spans="10:10" s="181" customFormat="1">
      <c r="J291" s="261"/>
    </row>
    <row r="292" spans="10:10" s="181" customFormat="1">
      <c r="J292" s="261"/>
    </row>
    <row r="293" spans="10:10" s="181" customFormat="1">
      <c r="J293" s="261"/>
    </row>
    <row r="294" spans="10:10" s="181" customFormat="1">
      <c r="J294" s="261"/>
    </row>
    <row r="295" spans="10:10" s="181" customFormat="1">
      <c r="J295" s="261"/>
    </row>
    <row r="296" spans="10:10" s="181" customFormat="1">
      <c r="J296" s="261"/>
    </row>
    <row r="297" spans="10:10" s="181" customFormat="1">
      <c r="J297" s="261"/>
    </row>
    <row r="298" spans="10:10" s="181" customFormat="1">
      <c r="J298" s="261"/>
    </row>
    <row r="299" spans="10:10" s="181" customFormat="1">
      <c r="J299" s="261"/>
    </row>
    <row r="300" spans="10:10" s="181" customFormat="1">
      <c r="J300" s="261"/>
    </row>
    <row r="301" spans="10:10" s="181" customFormat="1">
      <c r="J301" s="261"/>
    </row>
    <row r="302" spans="10:10" s="181" customFormat="1">
      <c r="J302" s="261"/>
    </row>
    <row r="303" spans="10:10" s="181" customFormat="1">
      <c r="J303" s="261"/>
    </row>
    <row r="304" spans="10:10" s="181" customFormat="1">
      <c r="J304" s="261"/>
    </row>
    <row r="305" spans="10:10" s="181" customFormat="1">
      <c r="J305" s="261"/>
    </row>
    <row r="306" spans="10:10" s="181" customFormat="1">
      <c r="J306" s="261"/>
    </row>
    <row r="307" spans="10:10" s="181" customFormat="1">
      <c r="J307" s="261"/>
    </row>
    <row r="308" spans="10:10" s="181" customFormat="1">
      <c r="J308" s="261"/>
    </row>
    <row r="309" spans="10:10" s="181" customFormat="1">
      <c r="J309" s="261"/>
    </row>
    <row r="310" spans="10:10" s="181" customFormat="1">
      <c r="J310" s="261"/>
    </row>
    <row r="311" spans="10:10" s="181" customFormat="1">
      <c r="J311" s="261"/>
    </row>
    <row r="312" spans="10:10" s="181" customFormat="1">
      <c r="J312" s="261"/>
    </row>
    <row r="313" spans="10:10" s="181" customFormat="1">
      <c r="J313" s="261"/>
    </row>
    <row r="314" spans="10:10" s="181" customFormat="1">
      <c r="J314" s="261"/>
    </row>
    <row r="315" spans="10:10" s="181" customFormat="1">
      <c r="J315" s="261"/>
    </row>
    <row r="316" spans="10:10" s="181" customFormat="1">
      <c r="J316" s="261"/>
    </row>
    <row r="317" spans="10:10" s="181" customFormat="1">
      <c r="J317" s="261"/>
    </row>
    <row r="318" spans="10:10" s="181" customFormat="1">
      <c r="J318" s="261"/>
    </row>
    <row r="319" spans="10:10" s="181" customFormat="1">
      <c r="J319" s="261"/>
    </row>
    <row r="320" spans="10:10" s="181" customFormat="1">
      <c r="J320" s="261"/>
    </row>
    <row r="321" spans="10:10" s="181" customFormat="1">
      <c r="J321" s="261"/>
    </row>
    <row r="322" spans="10:10" s="181" customFormat="1">
      <c r="J322" s="261"/>
    </row>
    <row r="323" spans="10:10" s="181" customFormat="1">
      <c r="J323" s="261"/>
    </row>
    <row r="324" spans="10:10" s="181" customFormat="1">
      <c r="J324" s="261"/>
    </row>
    <row r="325" spans="10:10" s="181" customFormat="1">
      <c r="J325" s="261"/>
    </row>
    <row r="326" spans="10:10" s="181" customFormat="1">
      <c r="J326" s="261"/>
    </row>
    <row r="327" spans="10:10" s="181" customFormat="1">
      <c r="J327" s="261"/>
    </row>
    <row r="328" spans="10:10" s="181" customFormat="1">
      <c r="J328" s="261"/>
    </row>
    <row r="329" spans="10:10" s="181" customFormat="1">
      <c r="J329" s="261"/>
    </row>
    <row r="330" spans="10:10" s="181" customFormat="1">
      <c r="J330" s="261"/>
    </row>
    <row r="331" spans="10:10" s="181" customFormat="1">
      <c r="J331" s="261"/>
    </row>
    <row r="332" spans="10:10" s="181" customFormat="1">
      <c r="J332" s="261"/>
    </row>
    <row r="333" spans="10:10" s="181" customFormat="1">
      <c r="J333" s="261"/>
    </row>
    <row r="334" spans="10:10" s="181" customFormat="1">
      <c r="J334" s="261"/>
    </row>
    <row r="335" spans="10:10" s="181" customFormat="1">
      <c r="J335" s="261"/>
    </row>
    <row r="336" spans="10:10" s="181" customFormat="1">
      <c r="J336" s="261"/>
    </row>
    <row r="337" spans="10:10" s="181" customFormat="1">
      <c r="J337" s="261"/>
    </row>
    <row r="338" spans="10:10" s="181" customFormat="1">
      <c r="J338" s="261"/>
    </row>
    <row r="339" spans="10:10" s="181" customFormat="1">
      <c r="J339" s="261"/>
    </row>
    <row r="340" spans="10:10" s="181" customFormat="1">
      <c r="J340" s="261"/>
    </row>
    <row r="341" spans="10:10" s="181" customFormat="1">
      <c r="J341" s="261"/>
    </row>
    <row r="342" spans="10:10" s="181" customFormat="1">
      <c r="J342" s="261"/>
    </row>
    <row r="343" spans="10:10" s="181" customFormat="1">
      <c r="J343" s="261"/>
    </row>
    <row r="344" spans="10:10" s="181" customFormat="1">
      <c r="J344" s="261"/>
    </row>
    <row r="345" spans="10:10" s="181" customFormat="1">
      <c r="J345" s="261"/>
    </row>
    <row r="346" spans="10:10" s="181" customFormat="1">
      <c r="J346" s="261"/>
    </row>
    <row r="347" spans="10:10" s="181" customFormat="1">
      <c r="J347" s="261"/>
    </row>
    <row r="348" spans="10:10" s="181" customFormat="1">
      <c r="J348" s="261"/>
    </row>
    <row r="349" spans="10:10" s="181" customFormat="1">
      <c r="J349" s="261"/>
    </row>
    <row r="350" spans="10:10" s="181" customFormat="1">
      <c r="J350" s="261"/>
    </row>
    <row r="351" spans="10:10" s="181" customFormat="1">
      <c r="J351" s="261"/>
    </row>
    <row r="352" spans="10:10" s="181" customFormat="1">
      <c r="J352" s="261"/>
    </row>
    <row r="353" spans="10:10" s="181" customFormat="1">
      <c r="J353" s="261"/>
    </row>
    <row r="354" spans="10:10" s="181" customFormat="1">
      <c r="J354" s="261"/>
    </row>
    <row r="355" spans="10:10" s="181" customFormat="1">
      <c r="J355" s="261"/>
    </row>
    <row r="356" spans="10:10" s="181" customFormat="1">
      <c r="J356" s="261"/>
    </row>
    <row r="357" spans="10:10" s="181" customFormat="1">
      <c r="J357" s="261"/>
    </row>
    <row r="358" spans="10:10" s="181" customFormat="1">
      <c r="J358" s="261"/>
    </row>
    <row r="359" spans="10:10" s="181" customFormat="1">
      <c r="J359" s="261"/>
    </row>
    <row r="360" spans="10:10" s="181" customFormat="1">
      <c r="J360" s="261"/>
    </row>
    <row r="361" spans="10:10" s="181" customFormat="1">
      <c r="J361" s="261"/>
    </row>
    <row r="362" spans="10:10" s="181" customFormat="1">
      <c r="J362" s="261"/>
    </row>
    <row r="363" spans="10:10" s="181" customFormat="1">
      <c r="J363" s="261"/>
    </row>
    <row r="364" spans="10:10" s="181" customFormat="1">
      <c r="J364" s="261"/>
    </row>
    <row r="365" spans="10:10" s="181" customFormat="1">
      <c r="J365" s="261"/>
    </row>
    <row r="366" spans="10:10" s="181" customFormat="1">
      <c r="J366" s="261"/>
    </row>
    <row r="367" spans="10:10" s="181" customFormat="1">
      <c r="J367" s="261"/>
    </row>
    <row r="368" spans="10:10" s="181" customFormat="1">
      <c r="J368" s="261"/>
    </row>
    <row r="369" spans="10:10" s="181" customFormat="1">
      <c r="J369" s="261"/>
    </row>
    <row r="370" spans="10:10" s="181" customFormat="1">
      <c r="J370" s="261"/>
    </row>
    <row r="371" spans="10:10" s="181" customFormat="1">
      <c r="J371" s="261"/>
    </row>
    <row r="372" spans="10:10" s="181" customFormat="1">
      <c r="J372" s="261"/>
    </row>
    <row r="373" spans="10:10" s="181" customFormat="1">
      <c r="J373" s="261"/>
    </row>
    <row r="374" spans="10:10" s="181" customFormat="1">
      <c r="J374" s="261"/>
    </row>
    <row r="375" spans="10:10" s="181" customFormat="1">
      <c r="J375" s="261"/>
    </row>
    <row r="376" spans="10:10" s="181" customFormat="1">
      <c r="J376" s="261"/>
    </row>
    <row r="377" spans="10:10" s="181" customFormat="1">
      <c r="J377" s="261"/>
    </row>
    <row r="378" spans="10:10" s="181" customFormat="1">
      <c r="J378" s="261"/>
    </row>
    <row r="379" spans="10:10" s="181" customFormat="1">
      <c r="J379" s="261"/>
    </row>
    <row r="380" spans="10:10" s="181" customFormat="1">
      <c r="J380" s="261"/>
    </row>
    <row r="381" spans="10:10" s="181" customFormat="1">
      <c r="J381" s="261"/>
    </row>
    <row r="382" spans="10:10" s="181" customFormat="1">
      <c r="J382" s="261"/>
    </row>
    <row r="383" spans="10:10" s="181" customFormat="1">
      <c r="J383" s="261"/>
    </row>
    <row r="384" spans="10:10" s="181" customFormat="1">
      <c r="J384" s="261"/>
    </row>
    <row r="385" spans="10:10" s="181" customFormat="1">
      <c r="J385" s="261"/>
    </row>
    <row r="386" spans="10:10" s="181" customFormat="1">
      <c r="J386" s="261"/>
    </row>
    <row r="387" spans="10:10" s="181" customFormat="1">
      <c r="J387" s="261"/>
    </row>
    <row r="388" spans="10:10" s="181" customFormat="1">
      <c r="J388" s="261"/>
    </row>
    <row r="389" spans="10:10" s="181" customFormat="1">
      <c r="J389" s="261"/>
    </row>
    <row r="390" spans="10:10" s="181" customFormat="1">
      <c r="J390" s="261"/>
    </row>
    <row r="391" spans="10:10" s="181" customFormat="1">
      <c r="J391" s="261"/>
    </row>
    <row r="392" spans="10:10" s="181" customFormat="1">
      <c r="J392" s="261"/>
    </row>
    <row r="393" spans="10:10" s="181" customFormat="1">
      <c r="J393" s="261"/>
    </row>
    <row r="394" spans="10:10" s="181" customFormat="1">
      <c r="J394" s="261"/>
    </row>
    <row r="395" spans="10:10" s="181" customFormat="1">
      <c r="J395" s="261"/>
    </row>
    <row r="396" spans="10:10" s="181" customFormat="1">
      <c r="J396" s="261"/>
    </row>
    <row r="397" spans="10:10" s="181" customFormat="1">
      <c r="J397" s="261"/>
    </row>
    <row r="398" spans="10:10" s="181" customFormat="1">
      <c r="J398" s="261"/>
    </row>
    <row r="399" spans="10:10" s="181" customFormat="1">
      <c r="J399" s="261"/>
    </row>
    <row r="400" spans="10:10" s="181" customFormat="1">
      <c r="J400" s="261"/>
    </row>
    <row r="401" spans="10:10" s="181" customFormat="1">
      <c r="J401" s="261"/>
    </row>
    <row r="402" spans="10:10" s="181" customFormat="1">
      <c r="J402" s="261"/>
    </row>
    <row r="403" spans="10:10" s="181" customFormat="1">
      <c r="J403" s="261"/>
    </row>
    <row r="404" spans="10:10" s="181" customFormat="1">
      <c r="J404" s="261"/>
    </row>
    <row r="405" spans="10:10" s="181" customFormat="1">
      <c r="J405" s="261"/>
    </row>
    <row r="406" spans="10:10" s="181" customFormat="1">
      <c r="J406" s="261"/>
    </row>
    <row r="407" spans="10:10" s="181" customFormat="1">
      <c r="J407" s="261"/>
    </row>
    <row r="408" spans="10:10" s="181" customFormat="1">
      <c r="J408" s="261"/>
    </row>
    <row r="409" spans="10:10" s="181" customFormat="1">
      <c r="J409" s="261"/>
    </row>
    <row r="410" spans="10:10" s="181" customFormat="1">
      <c r="J410" s="261"/>
    </row>
    <row r="411" spans="10:10" s="181" customFormat="1">
      <c r="J411" s="261"/>
    </row>
    <row r="412" spans="10:10" s="181" customFormat="1">
      <c r="J412" s="261"/>
    </row>
    <row r="413" spans="10:10" s="181" customFormat="1">
      <c r="J413" s="261"/>
    </row>
    <row r="414" spans="10:10" s="181" customFormat="1">
      <c r="J414" s="261"/>
    </row>
    <row r="415" spans="10:10" s="181" customFormat="1">
      <c r="J415" s="261"/>
    </row>
    <row r="416" spans="10:10" s="181" customFormat="1">
      <c r="J416" s="261"/>
    </row>
    <row r="417" spans="10:10" s="181" customFormat="1">
      <c r="J417" s="261"/>
    </row>
    <row r="418" spans="10:10" s="181" customFormat="1">
      <c r="J418" s="261"/>
    </row>
    <row r="419" spans="10:10" s="181" customFormat="1">
      <c r="J419" s="261"/>
    </row>
    <row r="420" spans="10:10" s="181" customFormat="1">
      <c r="J420" s="261"/>
    </row>
    <row r="421" spans="10:10" s="181" customFormat="1">
      <c r="J421" s="261"/>
    </row>
    <row r="422" spans="10:10" s="181" customFormat="1">
      <c r="J422" s="261"/>
    </row>
    <row r="423" spans="10:10" s="181" customFormat="1">
      <c r="J423" s="261"/>
    </row>
    <row r="424" spans="10:10" s="181" customFormat="1">
      <c r="J424" s="261"/>
    </row>
    <row r="425" spans="10:10" s="181" customFormat="1">
      <c r="J425" s="261"/>
    </row>
    <row r="426" spans="10:10" s="181" customFormat="1">
      <c r="J426" s="261"/>
    </row>
    <row r="427" spans="10:10" s="181" customFormat="1">
      <c r="J427" s="261"/>
    </row>
    <row r="428" spans="10:10" s="181" customFormat="1">
      <c r="J428" s="261"/>
    </row>
    <row r="429" spans="10:10" s="181" customFormat="1">
      <c r="J429" s="261"/>
    </row>
    <row r="430" spans="10:10" s="181" customFormat="1">
      <c r="J430" s="261"/>
    </row>
    <row r="431" spans="10:10" s="181" customFormat="1">
      <c r="J431" s="261"/>
    </row>
    <row r="432" spans="10:10" s="181" customFormat="1">
      <c r="J432" s="261"/>
    </row>
    <row r="433" spans="10:10" s="181" customFormat="1">
      <c r="J433" s="261"/>
    </row>
    <row r="434" spans="10:10" s="181" customFormat="1">
      <c r="J434" s="261"/>
    </row>
    <row r="435" spans="10:10" s="181" customFormat="1">
      <c r="J435" s="261"/>
    </row>
    <row r="436" spans="10:10" s="181" customFormat="1">
      <c r="J436" s="261"/>
    </row>
    <row r="437" spans="10:10" s="181" customFormat="1">
      <c r="J437" s="261"/>
    </row>
    <row r="438" spans="10:10" s="181" customFormat="1">
      <c r="J438" s="261"/>
    </row>
    <row r="439" spans="10:10" s="181" customFormat="1">
      <c r="J439" s="261"/>
    </row>
    <row r="440" spans="10:10" s="181" customFormat="1">
      <c r="J440" s="261"/>
    </row>
    <row r="441" spans="10:10" s="181" customFormat="1">
      <c r="J441" s="261"/>
    </row>
    <row r="442" spans="10:10" s="181" customFormat="1">
      <c r="J442" s="261"/>
    </row>
    <row r="443" spans="10:10" s="181" customFormat="1">
      <c r="J443" s="261"/>
    </row>
    <row r="444" spans="10:10" s="181" customFormat="1">
      <c r="J444" s="261"/>
    </row>
    <row r="445" spans="10:10" s="181" customFormat="1">
      <c r="J445" s="261"/>
    </row>
    <row r="446" spans="10:10" s="181" customFormat="1">
      <c r="J446" s="261"/>
    </row>
    <row r="447" spans="10:10" s="181" customFormat="1">
      <c r="J447" s="261"/>
    </row>
    <row r="448" spans="10:10" s="181" customFormat="1">
      <c r="J448" s="261"/>
    </row>
    <row r="449" spans="10:10" s="181" customFormat="1">
      <c r="J449" s="261"/>
    </row>
    <row r="450" spans="10:10" s="181" customFormat="1">
      <c r="J450" s="261"/>
    </row>
    <row r="451" spans="10:10" s="181" customFormat="1">
      <c r="J451" s="261"/>
    </row>
    <row r="452" spans="10:10" s="181" customFormat="1">
      <c r="J452" s="261"/>
    </row>
    <row r="453" spans="10:10" s="181" customFormat="1">
      <c r="J453" s="261"/>
    </row>
    <row r="454" spans="10:10" s="181" customFormat="1">
      <c r="J454" s="261"/>
    </row>
    <row r="455" spans="10:10" s="181" customFormat="1">
      <c r="J455" s="261"/>
    </row>
    <row r="456" spans="10:10" s="181" customFormat="1">
      <c r="J456" s="261"/>
    </row>
    <row r="457" spans="10:10" s="181" customFormat="1">
      <c r="J457" s="261"/>
    </row>
    <row r="458" spans="10:10" s="181" customFormat="1">
      <c r="J458" s="261"/>
    </row>
    <row r="459" spans="10:10" s="181" customFormat="1">
      <c r="J459" s="261"/>
    </row>
    <row r="460" spans="10:10" s="181" customFormat="1">
      <c r="J460" s="261"/>
    </row>
    <row r="461" spans="10:10" s="181" customFormat="1">
      <c r="J461" s="261"/>
    </row>
    <row r="462" spans="10:10" s="181" customFormat="1">
      <c r="J462" s="261"/>
    </row>
    <row r="463" spans="10:10" s="181" customFormat="1">
      <c r="J463" s="261"/>
    </row>
    <row r="464" spans="10:10" s="181" customFormat="1">
      <c r="J464" s="261"/>
    </row>
    <row r="465" spans="10:10" s="181" customFormat="1">
      <c r="J465" s="261"/>
    </row>
    <row r="466" spans="10:10" s="181" customFormat="1">
      <c r="J466" s="261"/>
    </row>
    <row r="467" spans="10:10" s="181" customFormat="1">
      <c r="J467" s="261"/>
    </row>
    <row r="468" spans="10:10" s="181" customFormat="1">
      <c r="J468" s="261"/>
    </row>
    <row r="469" spans="10:10" s="181" customFormat="1">
      <c r="J469" s="261"/>
    </row>
    <row r="470" spans="10:10" s="181" customFormat="1">
      <c r="J470" s="261"/>
    </row>
    <row r="471" spans="10:10" s="181" customFormat="1">
      <c r="J471" s="261"/>
    </row>
    <row r="472" spans="10:10" s="181" customFormat="1">
      <c r="J472" s="261"/>
    </row>
    <row r="473" spans="10:10" s="181" customFormat="1">
      <c r="J473" s="261"/>
    </row>
    <row r="474" spans="10:10" s="181" customFormat="1">
      <c r="J474" s="261"/>
    </row>
    <row r="475" spans="10:10" s="181" customFormat="1">
      <c r="J475" s="261"/>
    </row>
    <row r="476" spans="10:10" s="181" customFormat="1">
      <c r="J476" s="261"/>
    </row>
    <row r="477" spans="10:10" s="181" customFormat="1">
      <c r="J477" s="261"/>
    </row>
    <row r="478" spans="10:10" s="181" customFormat="1">
      <c r="J478" s="261"/>
    </row>
    <row r="479" spans="10:10" s="181" customFormat="1">
      <c r="J479" s="261"/>
    </row>
    <row r="480" spans="10:10" s="181" customFormat="1">
      <c r="J480" s="261"/>
    </row>
    <row r="481" spans="10:10" s="181" customFormat="1">
      <c r="J481" s="261"/>
    </row>
    <row r="482" spans="10:10" s="181" customFormat="1">
      <c r="J482" s="261"/>
    </row>
    <row r="483" spans="10:10" s="181" customFormat="1">
      <c r="J483" s="261"/>
    </row>
    <row r="484" spans="10:10" s="181" customFormat="1">
      <c r="J484" s="261"/>
    </row>
    <row r="485" spans="10:10" s="181" customFormat="1">
      <c r="J485" s="261"/>
    </row>
    <row r="486" spans="10:10" s="181" customFormat="1">
      <c r="J486" s="261"/>
    </row>
    <row r="487" spans="10:10" s="181" customFormat="1">
      <c r="J487" s="261"/>
    </row>
    <row r="488" spans="10:10" s="181" customFormat="1">
      <c r="J488" s="261"/>
    </row>
    <row r="489" spans="10:10" s="181" customFormat="1">
      <c r="J489" s="261"/>
    </row>
    <row r="490" spans="10:10" s="181" customFormat="1">
      <c r="J490" s="261"/>
    </row>
    <row r="491" spans="10:10" s="181" customFormat="1">
      <c r="J491" s="261"/>
    </row>
    <row r="492" spans="10:10" s="181" customFormat="1">
      <c r="J492" s="261"/>
    </row>
    <row r="493" spans="10:10" s="181" customFormat="1">
      <c r="J493" s="261"/>
    </row>
    <row r="494" spans="10:10" s="181" customFormat="1">
      <c r="J494" s="261"/>
    </row>
    <row r="495" spans="10:10" s="181" customFormat="1">
      <c r="J495" s="261"/>
    </row>
    <row r="496" spans="10:10" s="181" customFormat="1">
      <c r="J496" s="261"/>
    </row>
    <row r="497" spans="10:10" s="181" customFormat="1">
      <c r="J497" s="261"/>
    </row>
    <row r="498" spans="10:10" s="181" customFormat="1">
      <c r="J498" s="261"/>
    </row>
    <row r="499" spans="10:10" s="181" customFormat="1">
      <c r="J499" s="261"/>
    </row>
    <row r="500" spans="10:10" s="181" customFormat="1">
      <c r="J500" s="261"/>
    </row>
    <row r="501" spans="10:10" s="181" customFormat="1">
      <c r="J501" s="261"/>
    </row>
    <row r="502" spans="10:10" s="181" customFormat="1">
      <c r="J502" s="261"/>
    </row>
    <row r="503" spans="10:10" s="181" customFormat="1">
      <c r="J503" s="261"/>
    </row>
    <row r="504" spans="10:10" s="181" customFormat="1">
      <c r="J504" s="261"/>
    </row>
    <row r="505" spans="10:10" s="181" customFormat="1">
      <c r="J505" s="261"/>
    </row>
    <row r="506" spans="10:10" s="181" customFormat="1">
      <c r="J506" s="261"/>
    </row>
    <row r="507" spans="10:10" s="181" customFormat="1">
      <c r="J507" s="261"/>
    </row>
    <row r="508" spans="10:10" s="181" customFormat="1">
      <c r="J508" s="261"/>
    </row>
    <row r="509" spans="10:10" s="181" customFormat="1">
      <c r="J509" s="261"/>
    </row>
    <row r="510" spans="10:10" s="181" customFormat="1">
      <c r="J510" s="261"/>
    </row>
    <row r="511" spans="10:10" s="181" customFormat="1">
      <c r="J511" s="261"/>
    </row>
    <row r="512" spans="10:10" s="181" customFormat="1">
      <c r="J512" s="261"/>
    </row>
    <row r="513" spans="10:10" s="181" customFormat="1">
      <c r="J513" s="261"/>
    </row>
    <row r="514" spans="10:10" s="181" customFormat="1">
      <c r="J514" s="261"/>
    </row>
    <row r="515" spans="10:10" s="181" customFormat="1">
      <c r="J515" s="261"/>
    </row>
    <row r="516" spans="10:10" s="181" customFormat="1">
      <c r="J516" s="261"/>
    </row>
    <row r="517" spans="10:10" s="181" customFormat="1">
      <c r="J517" s="261"/>
    </row>
    <row r="518" spans="10:10" s="181" customFormat="1">
      <c r="J518" s="261"/>
    </row>
    <row r="519" spans="10:10" s="181" customFormat="1">
      <c r="J519" s="261"/>
    </row>
    <row r="520" spans="10:10" s="181" customFormat="1">
      <c r="J520" s="261"/>
    </row>
    <row r="521" spans="10:10" s="181" customFormat="1">
      <c r="J521" s="261"/>
    </row>
    <row r="522" spans="10:10" s="181" customFormat="1">
      <c r="J522" s="261"/>
    </row>
    <row r="523" spans="10:10" s="181" customFormat="1">
      <c r="J523" s="261"/>
    </row>
    <row r="524" spans="10:10" s="181" customFormat="1">
      <c r="J524" s="261"/>
    </row>
    <row r="525" spans="10:10" s="181" customFormat="1">
      <c r="J525" s="261"/>
    </row>
    <row r="526" spans="10:10" s="181" customFormat="1">
      <c r="J526" s="261"/>
    </row>
    <row r="527" spans="10:10" s="181" customFormat="1">
      <c r="J527" s="261"/>
    </row>
    <row r="528" spans="10:10" s="181" customFormat="1">
      <c r="J528" s="261"/>
    </row>
    <row r="529" spans="10:10" s="181" customFormat="1">
      <c r="J529" s="261"/>
    </row>
    <row r="530" spans="10:10" s="181" customFormat="1">
      <c r="J530" s="261"/>
    </row>
    <row r="531" spans="10:10" s="181" customFormat="1">
      <c r="J531" s="261"/>
    </row>
    <row r="532" spans="10:10" s="181" customFormat="1">
      <c r="J532" s="261"/>
    </row>
    <row r="533" spans="10:10" s="181" customFormat="1">
      <c r="J533" s="261"/>
    </row>
    <row r="534" spans="10:10" s="181" customFormat="1">
      <c r="J534" s="261"/>
    </row>
    <row r="535" spans="10:10" s="181" customFormat="1">
      <c r="J535" s="261"/>
    </row>
    <row r="536" spans="10:10" s="181" customFormat="1">
      <c r="J536" s="261"/>
    </row>
    <row r="537" spans="10:10" s="181" customFormat="1">
      <c r="J537" s="261"/>
    </row>
    <row r="538" spans="10:10" s="181" customFormat="1">
      <c r="J538" s="261"/>
    </row>
    <row r="539" spans="10:10" s="181" customFormat="1">
      <c r="J539" s="261"/>
    </row>
    <row r="540" spans="10:10" s="181" customFormat="1">
      <c r="J540" s="261"/>
    </row>
    <row r="541" spans="10:10" s="181" customFormat="1">
      <c r="J541" s="261"/>
    </row>
    <row r="542" spans="10:10" s="181" customFormat="1">
      <c r="J542" s="261"/>
    </row>
    <row r="543" spans="10:10" s="181" customFormat="1">
      <c r="J543" s="261"/>
    </row>
    <row r="544" spans="10:10" s="181" customFormat="1">
      <c r="J544" s="261"/>
    </row>
    <row r="545" spans="10:10" s="181" customFormat="1">
      <c r="J545" s="261"/>
    </row>
    <row r="546" spans="10:10" s="181" customFormat="1">
      <c r="J546" s="261"/>
    </row>
    <row r="547" spans="10:10" s="181" customFormat="1">
      <c r="J547" s="261"/>
    </row>
    <row r="548" spans="10:10" s="181" customFormat="1">
      <c r="J548" s="261"/>
    </row>
    <row r="549" spans="10:10" s="181" customFormat="1">
      <c r="J549" s="261"/>
    </row>
    <row r="550" spans="10:10" s="181" customFormat="1">
      <c r="J550" s="261"/>
    </row>
    <row r="551" spans="10:10" s="181" customFormat="1">
      <c r="J551" s="261"/>
    </row>
    <row r="552" spans="10:10" s="181" customFormat="1">
      <c r="J552" s="261"/>
    </row>
    <row r="553" spans="10:10" s="181" customFormat="1">
      <c r="J553" s="261"/>
    </row>
    <row r="554" spans="10:10" s="181" customFormat="1">
      <c r="J554" s="261"/>
    </row>
    <row r="555" spans="10:10" s="181" customFormat="1">
      <c r="J555" s="261"/>
    </row>
    <row r="556" spans="10:10" s="181" customFormat="1">
      <c r="J556" s="261"/>
    </row>
    <row r="557" spans="10:10" s="181" customFormat="1">
      <c r="J557" s="261"/>
    </row>
    <row r="558" spans="10:10" s="181" customFormat="1">
      <c r="J558" s="261"/>
    </row>
    <row r="559" spans="10:10" s="181" customFormat="1">
      <c r="J559" s="261"/>
    </row>
    <row r="560" spans="10:10" s="181" customFormat="1">
      <c r="J560" s="261"/>
    </row>
    <row r="561" spans="10:10" s="181" customFormat="1">
      <c r="J561" s="261"/>
    </row>
    <row r="562" spans="10:10" s="181" customFormat="1">
      <c r="J562" s="261"/>
    </row>
    <row r="563" spans="10:10" s="181" customFormat="1">
      <c r="J563" s="261"/>
    </row>
    <row r="564" spans="10:10" s="181" customFormat="1">
      <c r="J564" s="261"/>
    </row>
    <row r="565" spans="10:10" s="181" customFormat="1">
      <c r="J565" s="261"/>
    </row>
    <row r="566" spans="10:10" s="181" customFormat="1">
      <c r="J566" s="261"/>
    </row>
    <row r="567" spans="10:10" s="181" customFormat="1">
      <c r="J567" s="261"/>
    </row>
    <row r="568" spans="10:10" s="181" customFormat="1">
      <c r="J568" s="261"/>
    </row>
    <row r="569" spans="10:10" s="181" customFormat="1">
      <c r="J569" s="261"/>
    </row>
    <row r="570" spans="10:10" s="181" customFormat="1">
      <c r="J570" s="261"/>
    </row>
    <row r="571" spans="10:10" s="181" customFormat="1">
      <c r="J571" s="261"/>
    </row>
    <row r="572" spans="10:10" s="181" customFormat="1">
      <c r="J572" s="261"/>
    </row>
    <row r="573" spans="10:10" s="181" customFormat="1">
      <c r="J573" s="261"/>
    </row>
    <row r="574" spans="10:10" s="181" customFormat="1">
      <c r="J574" s="261"/>
    </row>
    <row r="575" spans="10:10" s="181" customFormat="1">
      <c r="J575" s="261"/>
    </row>
    <row r="576" spans="10:10" s="181" customFormat="1">
      <c r="J576" s="261"/>
    </row>
    <row r="577" spans="10:10" s="181" customFormat="1">
      <c r="J577" s="261"/>
    </row>
    <row r="578" spans="10:10" s="181" customFormat="1">
      <c r="J578" s="261"/>
    </row>
    <row r="579" spans="10:10" s="181" customFormat="1">
      <c r="J579" s="261"/>
    </row>
    <row r="580" spans="10:10" s="181" customFormat="1">
      <c r="J580" s="261"/>
    </row>
    <row r="581" spans="10:10" s="181" customFormat="1">
      <c r="J581" s="261"/>
    </row>
    <row r="582" spans="10:10" s="181" customFormat="1">
      <c r="J582" s="261"/>
    </row>
    <row r="583" spans="10:10" s="181" customFormat="1">
      <c r="J583" s="261"/>
    </row>
    <row r="584" spans="10:10" s="181" customFormat="1">
      <c r="J584" s="261"/>
    </row>
    <row r="585" spans="10:10" s="181" customFormat="1">
      <c r="J585" s="261"/>
    </row>
    <row r="586" spans="10:10" s="181" customFormat="1">
      <c r="J586" s="261"/>
    </row>
    <row r="587" spans="10:10" s="181" customFormat="1">
      <c r="J587" s="261"/>
    </row>
    <row r="588" spans="10:10" s="181" customFormat="1">
      <c r="J588" s="261"/>
    </row>
    <row r="589" spans="10:10" s="181" customFormat="1">
      <c r="J589" s="261"/>
    </row>
    <row r="590" spans="10:10" s="181" customFormat="1">
      <c r="J590" s="261"/>
    </row>
    <row r="591" spans="10:10" s="181" customFormat="1">
      <c r="J591" s="261"/>
    </row>
    <row r="592" spans="10:10" s="181" customFormat="1">
      <c r="J592" s="261"/>
    </row>
    <row r="593" spans="10:10" s="181" customFormat="1">
      <c r="J593" s="261"/>
    </row>
    <row r="594" spans="10:10" s="181" customFormat="1">
      <c r="J594" s="261"/>
    </row>
    <row r="595" spans="10:10" s="181" customFormat="1">
      <c r="J595" s="261"/>
    </row>
    <row r="596" spans="10:10" s="181" customFormat="1">
      <c r="J596" s="261"/>
    </row>
    <row r="597" spans="10:10" s="181" customFormat="1">
      <c r="J597" s="261"/>
    </row>
    <row r="598" spans="10:10" s="181" customFormat="1">
      <c r="J598" s="261"/>
    </row>
    <row r="599" spans="10:10" s="181" customFormat="1">
      <c r="J599" s="261"/>
    </row>
    <row r="600" spans="10:10" s="181" customFormat="1">
      <c r="J600" s="261"/>
    </row>
    <row r="601" spans="10:10" s="181" customFormat="1">
      <c r="J601" s="261"/>
    </row>
    <row r="602" spans="10:10" s="181" customFormat="1">
      <c r="J602" s="261"/>
    </row>
    <row r="603" spans="10:10" s="181" customFormat="1">
      <c r="J603" s="261"/>
    </row>
    <row r="604" spans="10:10" s="181" customFormat="1">
      <c r="J604" s="261"/>
    </row>
    <row r="605" spans="10:10" s="181" customFormat="1">
      <c r="J605" s="261"/>
    </row>
    <row r="606" spans="10:10" s="181" customFormat="1">
      <c r="J606" s="261"/>
    </row>
    <row r="607" spans="10:10" s="181" customFormat="1">
      <c r="J607" s="261"/>
    </row>
    <row r="608" spans="10:10" s="181" customFormat="1">
      <c r="J608" s="261"/>
    </row>
    <row r="609" spans="10:10" s="181" customFormat="1">
      <c r="J609" s="261"/>
    </row>
    <row r="610" spans="10:10" s="181" customFormat="1">
      <c r="J610" s="261"/>
    </row>
    <row r="611" spans="10:10" s="181" customFormat="1">
      <c r="J611" s="261"/>
    </row>
    <row r="612" spans="10:10" s="181" customFormat="1">
      <c r="J612" s="261"/>
    </row>
    <row r="613" spans="10:10" s="181" customFormat="1">
      <c r="J613" s="261"/>
    </row>
    <row r="614" spans="10:10" s="181" customFormat="1">
      <c r="J614" s="261"/>
    </row>
    <row r="615" spans="10:10" s="181" customFormat="1">
      <c r="J615" s="261"/>
    </row>
    <row r="616" spans="10:10" s="181" customFormat="1">
      <c r="J616" s="261"/>
    </row>
    <row r="617" spans="10:10" s="181" customFormat="1">
      <c r="J617" s="261"/>
    </row>
    <row r="618" spans="10:10" s="181" customFormat="1">
      <c r="J618" s="261"/>
    </row>
    <row r="619" spans="10:10" s="181" customFormat="1">
      <c r="J619" s="261"/>
    </row>
    <row r="620" spans="10:10" s="181" customFormat="1">
      <c r="J620" s="261"/>
    </row>
    <row r="621" spans="10:10" s="181" customFormat="1">
      <c r="J621" s="261"/>
    </row>
    <row r="622" spans="10:10" s="181" customFormat="1">
      <c r="J622" s="261"/>
    </row>
    <row r="623" spans="10:10" s="181" customFormat="1">
      <c r="J623" s="261"/>
    </row>
    <row r="624" spans="10:10" s="181" customFormat="1">
      <c r="J624" s="261"/>
    </row>
    <row r="625" spans="10:10" s="181" customFormat="1">
      <c r="J625" s="261"/>
    </row>
    <row r="626" spans="10:10" s="181" customFormat="1">
      <c r="J626" s="261"/>
    </row>
    <row r="627" spans="10:10" s="181" customFormat="1">
      <c r="J627" s="261"/>
    </row>
    <row r="628" spans="10:10" s="181" customFormat="1">
      <c r="J628" s="261"/>
    </row>
    <row r="629" spans="10:10" s="181" customFormat="1">
      <c r="J629" s="261"/>
    </row>
    <row r="630" spans="10:10" s="181" customFormat="1">
      <c r="J630" s="261"/>
    </row>
    <row r="631" spans="10:10" s="181" customFormat="1">
      <c r="J631" s="261"/>
    </row>
    <row r="632" spans="10:10" s="181" customFormat="1">
      <c r="J632" s="261"/>
    </row>
    <row r="633" spans="10:10" s="181" customFormat="1">
      <c r="J633" s="261"/>
    </row>
    <row r="634" spans="10:10" s="181" customFormat="1">
      <c r="J634" s="261"/>
    </row>
    <row r="635" spans="10:10" s="181" customFormat="1">
      <c r="J635" s="261"/>
    </row>
    <row r="636" spans="10:10" s="181" customFormat="1">
      <c r="J636" s="261"/>
    </row>
    <row r="637" spans="10:10" s="181" customFormat="1">
      <c r="J637" s="261"/>
    </row>
    <row r="638" spans="10:10" s="181" customFormat="1">
      <c r="J638" s="261"/>
    </row>
    <row r="639" spans="10:10" s="181" customFormat="1">
      <c r="J639" s="261"/>
    </row>
    <row r="640" spans="10:10" s="181" customFormat="1">
      <c r="J640" s="261"/>
    </row>
    <row r="641" spans="10:10" s="181" customFormat="1">
      <c r="J641" s="261"/>
    </row>
    <row r="642" spans="10:10" s="181" customFormat="1">
      <c r="J642" s="261"/>
    </row>
    <row r="643" spans="10:10" s="181" customFormat="1">
      <c r="J643" s="261"/>
    </row>
    <row r="644" spans="10:10" s="181" customFormat="1">
      <c r="J644" s="261"/>
    </row>
    <row r="645" spans="10:10" s="181" customFormat="1">
      <c r="J645" s="261"/>
    </row>
    <row r="646" spans="10:10" s="181" customFormat="1">
      <c r="J646" s="261"/>
    </row>
    <row r="647" spans="10:10" s="181" customFormat="1">
      <c r="J647" s="261"/>
    </row>
    <row r="648" spans="10:10" s="181" customFormat="1">
      <c r="J648" s="261"/>
    </row>
    <row r="649" spans="10:10" s="181" customFormat="1">
      <c r="J649" s="261"/>
    </row>
    <row r="650" spans="10:10" s="181" customFormat="1">
      <c r="J650" s="261"/>
    </row>
    <row r="651" spans="10:10" s="181" customFormat="1">
      <c r="J651" s="261"/>
    </row>
    <row r="652" spans="10:10" s="181" customFormat="1">
      <c r="J652" s="261"/>
    </row>
    <row r="653" spans="10:10" s="181" customFormat="1">
      <c r="J653" s="261"/>
    </row>
    <row r="654" spans="10:10" s="181" customFormat="1">
      <c r="J654" s="261"/>
    </row>
    <row r="655" spans="10:10" s="181" customFormat="1">
      <c r="J655" s="261"/>
    </row>
    <row r="656" spans="10:10" s="181" customFormat="1">
      <c r="J656" s="261"/>
    </row>
    <row r="657" spans="10:10" s="181" customFormat="1">
      <c r="J657" s="261"/>
    </row>
    <row r="658" spans="10:10" s="181" customFormat="1">
      <c r="J658" s="261"/>
    </row>
    <row r="659" spans="10:10" s="181" customFormat="1">
      <c r="J659" s="261"/>
    </row>
    <row r="660" spans="10:10" s="181" customFormat="1">
      <c r="J660" s="261"/>
    </row>
    <row r="661" spans="10:10" s="181" customFormat="1">
      <c r="J661" s="261"/>
    </row>
    <row r="662" spans="10:10" s="181" customFormat="1">
      <c r="J662" s="261"/>
    </row>
    <row r="663" spans="10:10" s="181" customFormat="1">
      <c r="J663" s="261"/>
    </row>
    <row r="664" spans="10:10" s="181" customFormat="1">
      <c r="J664" s="261"/>
    </row>
    <row r="665" spans="10:10" s="181" customFormat="1">
      <c r="J665" s="261"/>
    </row>
    <row r="666" spans="10:10" s="181" customFormat="1">
      <c r="J666" s="261"/>
    </row>
    <row r="667" spans="10:10" s="181" customFormat="1">
      <c r="J667" s="261"/>
    </row>
    <row r="668" spans="10:10" s="181" customFormat="1">
      <c r="J668" s="261"/>
    </row>
    <row r="669" spans="10:10" s="181" customFormat="1">
      <c r="J669" s="261"/>
    </row>
    <row r="670" spans="10:10" s="181" customFormat="1">
      <c r="J670" s="261"/>
    </row>
    <row r="671" spans="10:10" s="181" customFormat="1">
      <c r="J671" s="261"/>
    </row>
    <row r="672" spans="10:10" s="181" customFormat="1">
      <c r="J672" s="261"/>
    </row>
    <row r="673" spans="10:10" s="181" customFormat="1">
      <c r="J673" s="261"/>
    </row>
    <row r="674" spans="10:10" s="181" customFormat="1">
      <c r="J674" s="261"/>
    </row>
    <row r="675" spans="10:10" s="181" customFormat="1">
      <c r="J675" s="261"/>
    </row>
    <row r="676" spans="10:10" s="181" customFormat="1">
      <c r="J676" s="261"/>
    </row>
    <row r="677" spans="10:10" s="181" customFormat="1">
      <c r="J677" s="261"/>
    </row>
    <row r="678" spans="10:10" s="181" customFormat="1">
      <c r="J678" s="261"/>
    </row>
    <row r="679" spans="10:10" s="181" customFormat="1">
      <c r="J679" s="261"/>
    </row>
    <row r="680" spans="10:10" s="181" customFormat="1">
      <c r="J680" s="261"/>
    </row>
    <row r="681" spans="10:10" s="181" customFormat="1">
      <c r="J681" s="261"/>
    </row>
    <row r="682" spans="10:10" s="181" customFormat="1">
      <c r="J682" s="261"/>
    </row>
    <row r="683" spans="10:10" s="181" customFormat="1">
      <c r="J683" s="261"/>
    </row>
    <row r="684" spans="10:10" s="181" customFormat="1">
      <c r="J684" s="261"/>
    </row>
    <row r="685" spans="10:10" s="181" customFormat="1">
      <c r="J685" s="261"/>
    </row>
    <row r="686" spans="10:10" s="181" customFormat="1">
      <c r="J686" s="261"/>
    </row>
    <row r="687" spans="10:10" s="181" customFormat="1">
      <c r="J687" s="261"/>
    </row>
    <row r="688" spans="10:10" s="181" customFormat="1">
      <c r="J688" s="261"/>
    </row>
    <row r="689" spans="10:10" s="181" customFormat="1">
      <c r="J689" s="261"/>
    </row>
    <row r="690" spans="10:10" s="181" customFormat="1">
      <c r="J690" s="261"/>
    </row>
    <row r="691" spans="10:10" s="181" customFormat="1">
      <c r="J691" s="261"/>
    </row>
    <row r="692" spans="10:10" s="181" customFormat="1">
      <c r="J692" s="261"/>
    </row>
    <row r="693" spans="10:10" s="181" customFormat="1">
      <c r="J693" s="261"/>
    </row>
    <row r="694" spans="10:10" s="181" customFormat="1">
      <c r="J694" s="261"/>
    </row>
    <row r="695" spans="10:10" s="181" customFormat="1">
      <c r="J695" s="261"/>
    </row>
    <row r="696" spans="10:10" s="181" customFormat="1">
      <c r="J696" s="261"/>
    </row>
    <row r="697" spans="10:10" s="181" customFormat="1">
      <c r="J697" s="261"/>
    </row>
    <row r="698" spans="10:10" s="181" customFormat="1">
      <c r="J698" s="261"/>
    </row>
    <row r="699" spans="10:10" s="181" customFormat="1">
      <c r="J699" s="261"/>
    </row>
    <row r="700" spans="10:10" s="181" customFormat="1">
      <c r="J700" s="261"/>
    </row>
    <row r="701" spans="10:10" s="181" customFormat="1">
      <c r="J701" s="261"/>
    </row>
    <row r="702" spans="10:10" s="181" customFormat="1">
      <c r="J702" s="261"/>
    </row>
    <row r="703" spans="10:10" s="181" customFormat="1">
      <c r="J703" s="261"/>
    </row>
    <row r="704" spans="10:10" s="181" customFormat="1">
      <c r="J704" s="261"/>
    </row>
    <row r="705" spans="10:10" s="181" customFormat="1">
      <c r="J705" s="261"/>
    </row>
    <row r="706" spans="10:10" s="181" customFormat="1">
      <c r="J706" s="261"/>
    </row>
    <row r="707" spans="10:10" s="181" customFormat="1">
      <c r="J707" s="261"/>
    </row>
    <row r="708" spans="10:10" s="181" customFormat="1">
      <c r="J708" s="261"/>
    </row>
    <row r="709" spans="10:10" s="181" customFormat="1">
      <c r="J709" s="261"/>
    </row>
    <row r="710" spans="10:10" s="181" customFormat="1">
      <c r="J710" s="261"/>
    </row>
    <row r="711" spans="10:10" s="181" customFormat="1">
      <c r="J711" s="261"/>
    </row>
    <row r="712" spans="10:10" s="181" customFormat="1">
      <c r="J712" s="261"/>
    </row>
    <row r="713" spans="10:10" s="181" customFormat="1">
      <c r="J713" s="261"/>
    </row>
    <row r="714" spans="10:10" s="181" customFormat="1">
      <c r="J714" s="261"/>
    </row>
    <row r="715" spans="10:10" s="181" customFormat="1">
      <c r="J715" s="261"/>
    </row>
    <row r="716" spans="10:10" s="181" customFormat="1">
      <c r="J716" s="261"/>
    </row>
    <row r="717" spans="10:10" s="181" customFormat="1">
      <c r="J717" s="261"/>
    </row>
    <row r="718" spans="10:10" s="181" customFormat="1">
      <c r="J718" s="261"/>
    </row>
    <row r="719" spans="10:10" s="181" customFormat="1">
      <c r="J719" s="261"/>
    </row>
    <row r="720" spans="10:10" s="181" customFormat="1">
      <c r="J720" s="261"/>
    </row>
    <row r="721" spans="10:10" s="181" customFormat="1">
      <c r="J721" s="261"/>
    </row>
    <row r="722" spans="10:10" s="181" customFormat="1">
      <c r="J722" s="261"/>
    </row>
    <row r="723" spans="10:10" s="181" customFormat="1">
      <c r="J723" s="261"/>
    </row>
    <row r="724" spans="10:10" s="181" customFormat="1">
      <c r="J724" s="261"/>
    </row>
    <row r="725" spans="10:10" s="181" customFormat="1">
      <c r="J725" s="261"/>
    </row>
    <row r="726" spans="10:10" s="181" customFormat="1">
      <c r="J726" s="261"/>
    </row>
    <row r="727" spans="10:10" s="181" customFormat="1">
      <c r="J727" s="261"/>
    </row>
    <row r="728" spans="10:10" s="181" customFormat="1">
      <c r="J728" s="261"/>
    </row>
    <row r="729" spans="10:10" s="181" customFormat="1">
      <c r="J729" s="261"/>
    </row>
    <row r="730" spans="10:10" s="181" customFormat="1">
      <c r="J730" s="261"/>
    </row>
    <row r="731" spans="10:10" s="181" customFormat="1">
      <c r="J731" s="261"/>
    </row>
    <row r="732" spans="10:10" s="181" customFormat="1">
      <c r="J732" s="261"/>
    </row>
    <row r="733" spans="10:10" s="181" customFormat="1">
      <c r="J733" s="261"/>
    </row>
    <row r="734" spans="10:10" s="181" customFormat="1">
      <c r="J734" s="261"/>
    </row>
    <row r="735" spans="10:10" s="181" customFormat="1">
      <c r="J735" s="261"/>
    </row>
    <row r="736" spans="10:10" s="181" customFormat="1">
      <c r="J736" s="261"/>
    </row>
    <row r="737" spans="10:10" s="181" customFormat="1">
      <c r="J737" s="261"/>
    </row>
    <row r="738" spans="10:10" s="181" customFormat="1">
      <c r="J738" s="261"/>
    </row>
    <row r="739" spans="10:10" s="181" customFormat="1">
      <c r="J739" s="261"/>
    </row>
    <row r="740" spans="10:10" s="181" customFormat="1">
      <c r="J740" s="261"/>
    </row>
    <row r="741" spans="10:10" s="181" customFormat="1">
      <c r="J741" s="261"/>
    </row>
    <row r="742" spans="10:10" s="181" customFormat="1">
      <c r="J742" s="261"/>
    </row>
    <row r="743" spans="10:10" s="181" customFormat="1">
      <c r="J743" s="261"/>
    </row>
    <row r="744" spans="10:10" s="181" customFormat="1">
      <c r="J744" s="261"/>
    </row>
    <row r="745" spans="10:10" s="181" customFormat="1">
      <c r="J745" s="261"/>
    </row>
    <row r="746" spans="10:10" s="181" customFormat="1">
      <c r="J746" s="261"/>
    </row>
    <row r="747" spans="10:10" s="181" customFormat="1">
      <c r="J747" s="261"/>
    </row>
    <row r="748" spans="10:10" s="181" customFormat="1">
      <c r="J748" s="261"/>
    </row>
    <row r="749" spans="10:10" s="181" customFormat="1">
      <c r="J749" s="261"/>
    </row>
    <row r="750" spans="10:10" s="181" customFormat="1">
      <c r="J750" s="261"/>
    </row>
    <row r="751" spans="10:10" s="181" customFormat="1">
      <c r="J751" s="261"/>
    </row>
    <row r="752" spans="10:10" s="181" customFormat="1">
      <c r="J752" s="261"/>
    </row>
    <row r="753" spans="10:10" s="181" customFormat="1">
      <c r="J753" s="261"/>
    </row>
    <row r="754" spans="10:10" s="181" customFormat="1">
      <c r="J754" s="261"/>
    </row>
    <row r="755" spans="10:10" s="181" customFormat="1">
      <c r="J755" s="261"/>
    </row>
    <row r="756" spans="10:10" s="181" customFormat="1">
      <c r="J756" s="261"/>
    </row>
    <row r="757" spans="10:10" s="181" customFormat="1">
      <c r="J757" s="261"/>
    </row>
    <row r="758" spans="10:10" s="181" customFormat="1">
      <c r="J758" s="261"/>
    </row>
    <row r="759" spans="10:10" s="181" customFormat="1">
      <c r="J759" s="261"/>
    </row>
    <row r="760" spans="10:10" s="181" customFormat="1">
      <c r="J760" s="261"/>
    </row>
    <row r="761" spans="10:10" s="181" customFormat="1">
      <c r="J761" s="261"/>
    </row>
    <row r="762" spans="10:10" s="181" customFormat="1">
      <c r="J762" s="261"/>
    </row>
    <row r="763" spans="10:10" s="181" customFormat="1">
      <c r="J763" s="261"/>
    </row>
    <row r="764" spans="10:10" s="181" customFormat="1">
      <c r="J764" s="261"/>
    </row>
    <row r="765" spans="10:10" s="181" customFormat="1">
      <c r="J765" s="261"/>
    </row>
    <row r="766" spans="10:10" s="181" customFormat="1">
      <c r="J766" s="261"/>
    </row>
    <row r="767" spans="10:10" s="181" customFormat="1">
      <c r="J767" s="261"/>
    </row>
    <row r="768" spans="10:10" s="181" customFormat="1">
      <c r="J768" s="261"/>
    </row>
    <row r="769" spans="10:10" s="181" customFormat="1">
      <c r="J769" s="261"/>
    </row>
    <row r="770" spans="10:10" s="181" customFormat="1">
      <c r="J770" s="261"/>
    </row>
    <row r="771" spans="10:10" s="181" customFormat="1">
      <c r="J771" s="261"/>
    </row>
    <row r="772" spans="10:10" s="181" customFormat="1">
      <c r="J772" s="261"/>
    </row>
    <row r="773" spans="10:10" s="181" customFormat="1">
      <c r="J773" s="261"/>
    </row>
    <row r="774" spans="10:10" s="181" customFormat="1">
      <c r="J774" s="261"/>
    </row>
    <row r="775" spans="10:10" s="181" customFormat="1">
      <c r="J775" s="261"/>
    </row>
    <row r="776" spans="10:10" s="181" customFormat="1">
      <c r="J776" s="261"/>
    </row>
    <row r="777" spans="10:10" s="181" customFormat="1">
      <c r="J777" s="261"/>
    </row>
    <row r="778" spans="10:10" s="181" customFormat="1">
      <c r="J778" s="261"/>
    </row>
    <row r="779" spans="10:10" s="181" customFormat="1">
      <c r="J779" s="261"/>
    </row>
    <row r="780" spans="10:10" s="181" customFormat="1">
      <c r="J780" s="261"/>
    </row>
    <row r="781" spans="10:10" s="181" customFormat="1">
      <c r="J781" s="261"/>
    </row>
    <row r="782" spans="10:10" s="181" customFormat="1">
      <c r="J782" s="261"/>
    </row>
    <row r="783" spans="10:10" s="181" customFormat="1">
      <c r="J783" s="261"/>
    </row>
    <row r="784" spans="10:10" s="181" customFormat="1">
      <c r="J784" s="261"/>
    </row>
    <row r="785" spans="10:10" s="181" customFormat="1">
      <c r="J785" s="261"/>
    </row>
    <row r="786" spans="10:10" s="181" customFormat="1">
      <c r="J786" s="261"/>
    </row>
    <row r="787" spans="10:10" s="181" customFormat="1">
      <c r="J787" s="261"/>
    </row>
    <row r="788" spans="10:10" s="181" customFormat="1">
      <c r="J788" s="261"/>
    </row>
    <row r="789" spans="10:10" s="181" customFormat="1">
      <c r="J789" s="261"/>
    </row>
    <row r="790" spans="10:10" s="181" customFormat="1">
      <c r="J790" s="261"/>
    </row>
    <row r="791" spans="10:10" s="181" customFormat="1">
      <c r="J791" s="261"/>
    </row>
    <row r="792" spans="10:10" s="181" customFormat="1">
      <c r="J792" s="261"/>
    </row>
    <row r="793" spans="10:10" s="181" customFormat="1">
      <c r="J793" s="261"/>
    </row>
    <row r="794" spans="10:10" s="181" customFormat="1">
      <c r="J794" s="261"/>
    </row>
    <row r="795" spans="10:10" s="181" customFormat="1">
      <c r="J795" s="261"/>
    </row>
    <row r="796" spans="10:10" s="181" customFormat="1">
      <c r="J796" s="261"/>
    </row>
    <row r="797" spans="10:10" s="181" customFormat="1">
      <c r="J797" s="261"/>
    </row>
    <row r="798" spans="10:10" s="181" customFormat="1">
      <c r="J798" s="261"/>
    </row>
    <row r="799" spans="10:10" s="181" customFormat="1">
      <c r="J799" s="261"/>
    </row>
    <row r="800" spans="10:10" s="181" customFormat="1">
      <c r="J800" s="261"/>
    </row>
    <row r="801" spans="10:10" s="181" customFormat="1">
      <c r="J801" s="261"/>
    </row>
    <row r="802" spans="10:10" s="181" customFormat="1">
      <c r="J802" s="261"/>
    </row>
    <row r="803" spans="10:10" s="181" customFormat="1">
      <c r="J803" s="261"/>
    </row>
    <row r="804" spans="10:10" s="181" customFormat="1">
      <c r="J804" s="261"/>
    </row>
    <row r="805" spans="10:10" s="181" customFormat="1">
      <c r="J805" s="261"/>
    </row>
    <row r="806" spans="10:10" s="181" customFormat="1">
      <c r="J806" s="261"/>
    </row>
    <row r="807" spans="10:10" s="181" customFormat="1">
      <c r="J807" s="261"/>
    </row>
    <row r="808" spans="10:10" s="181" customFormat="1">
      <c r="J808" s="261"/>
    </row>
    <row r="809" spans="10:10" s="181" customFormat="1">
      <c r="J809" s="261"/>
    </row>
    <row r="810" spans="10:10" s="181" customFormat="1">
      <c r="J810" s="261"/>
    </row>
    <row r="811" spans="10:10" s="181" customFormat="1">
      <c r="J811" s="261"/>
    </row>
    <row r="812" spans="10:10" s="181" customFormat="1">
      <c r="J812" s="261"/>
    </row>
    <row r="813" spans="10:10" s="181" customFormat="1">
      <c r="J813" s="261"/>
    </row>
    <row r="814" spans="10:10" s="181" customFormat="1">
      <c r="J814" s="261"/>
    </row>
    <row r="815" spans="10:10" s="181" customFormat="1">
      <c r="J815" s="261"/>
    </row>
    <row r="816" spans="10:10" s="181" customFormat="1">
      <c r="J816" s="261"/>
    </row>
    <row r="817" spans="10:10" s="181" customFormat="1">
      <c r="J817" s="261"/>
    </row>
    <row r="818" spans="10:10" s="181" customFormat="1">
      <c r="J818" s="261"/>
    </row>
    <row r="819" spans="10:10" s="181" customFormat="1">
      <c r="J819" s="261"/>
    </row>
    <row r="820" spans="10:10" s="181" customFormat="1">
      <c r="J820" s="261"/>
    </row>
    <row r="821" spans="10:10" s="181" customFormat="1">
      <c r="J821" s="261"/>
    </row>
    <row r="822" spans="10:10" s="181" customFormat="1">
      <c r="J822" s="261"/>
    </row>
    <row r="823" spans="10:10" s="181" customFormat="1">
      <c r="J823" s="261"/>
    </row>
    <row r="824" spans="10:10" s="181" customFormat="1">
      <c r="J824" s="261"/>
    </row>
    <row r="825" spans="10:10" s="181" customFormat="1">
      <c r="J825" s="261"/>
    </row>
    <row r="826" spans="10:10" s="181" customFormat="1">
      <c r="J826" s="261"/>
    </row>
    <row r="827" spans="10:10" s="181" customFormat="1">
      <c r="J827" s="261"/>
    </row>
    <row r="828" spans="10:10" s="181" customFormat="1">
      <c r="J828" s="261"/>
    </row>
    <row r="829" spans="10:10" s="181" customFormat="1">
      <c r="J829" s="261"/>
    </row>
    <row r="830" spans="10:10" s="181" customFormat="1">
      <c r="J830" s="261"/>
    </row>
    <row r="831" spans="10:10" s="181" customFormat="1">
      <c r="J831" s="261"/>
    </row>
    <row r="832" spans="10:10" s="181" customFormat="1">
      <c r="J832" s="261"/>
    </row>
    <row r="833" spans="10:10" s="181" customFormat="1">
      <c r="J833" s="261"/>
    </row>
    <row r="834" spans="10:10" s="181" customFormat="1">
      <c r="J834" s="261"/>
    </row>
    <row r="835" spans="10:10" s="181" customFormat="1">
      <c r="J835" s="261"/>
    </row>
    <row r="836" spans="10:10" s="181" customFormat="1">
      <c r="J836" s="261"/>
    </row>
    <row r="837" spans="10:10" s="181" customFormat="1">
      <c r="J837" s="261"/>
    </row>
    <row r="838" spans="10:10" s="181" customFormat="1">
      <c r="J838" s="261"/>
    </row>
    <row r="839" spans="10:10" s="181" customFormat="1">
      <c r="J839" s="261"/>
    </row>
    <row r="840" spans="10:10" s="181" customFormat="1">
      <c r="J840" s="261"/>
    </row>
    <row r="841" spans="10:10" s="181" customFormat="1">
      <c r="J841" s="261"/>
    </row>
    <row r="842" spans="10:10" s="181" customFormat="1">
      <c r="J842" s="261"/>
    </row>
    <row r="843" spans="10:10" s="181" customFormat="1">
      <c r="J843" s="261"/>
    </row>
    <row r="844" spans="10:10" s="181" customFormat="1">
      <c r="J844" s="261"/>
    </row>
    <row r="845" spans="10:10" s="181" customFormat="1">
      <c r="J845" s="261"/>
    </row>
    <row r="846" spans="10:10" s="181" customFormat="1">
      <c r="J846" s="261"/>
    </row>
    <row r="847" spans="10:10" s="181" customFormat="1">
      <c r="J847" s="261"/>
    </row>
    <row r="848" spans="10:10" s="181" customFormat="1">
      <c r="J848" s="261"/>
    </row>
    <row r="849" spans="10:10" s="181" customFormat="1">
      <c r="J849" s="261"/>
    </row>
    <row r="850" spans="10:10" s="181" customFormat="1">
      <c r="J850" s="261"/>
    </row>
    <row r="851" spans="10:10" s="181" customFormat="1">
      <c r="J851" s="261"/>
    </row>
    <row r="852" spans="10:10" s="181" customFormat="1">
      <c r="J852" s="261"/>
    </row>
    <row r="853" spans="10:10" s="181" customFormat="1">
      <c r="J853" s="261"/>
    </row>
    <row r="854" spans="10:10" s="181" customFormat="1">
      <c r="J854" s="261"/>
    </row>
    <row r="855" spans="10:10" s="181" customFormat="1">
      <c r="J855" s="261"/>
    </row>
    <row r="856" spans="10:10" s="181" customFormat="1">
      <c r="J856" s="261"/>
    </row>
    <row r="857" spans="10:10" s="181" customFormat="1">
      <c r="J857" s="261"/>
    </row>
    <row r="858" spans="10:10" s="181" customFormat="1">
      <c r="J858" s="261"/>
    </row>
    <row r="859" spans="10:10" s="181" customFormat="1">
      <c r="J859" s="261"/>
    </row>
    <row r="860" spans="10:10" s="181" customFormat="1">
      <c r="J860" s="261"/>
    </row>
    <row r="861" spans="10:10" s="181" customFormat="1">
      <c r="J861" s="261"/>
    </row>
    <row r="862" spans="10:10" s="181" customFormat="1">
      <c r="J862" s="261"/>
    </row>
    <row r="863" spans="10:10" s="181" customFormat="1">
      <c r="J863" s="261"/>
    </row>
    <row r="864" spans="10:10" s="181" customFormat="1">
      <c r="J864" s="261"/>
    </row>
    <row r="865" spans="10:10" s="181" customFormat="1">
      <c r="J865" s="261"/>
    </row>
    <row r="866" spans="10:10" s="181" customFormat="1">
      <c r="J866" s="261"/>
    </row>
    <row r="867" spans="10:10" s="181" customFormat="1">
      <c r="J867" s="261"/>
    </row>
    <row r="868" spans="10:10" s="181" customFormat="1">
      <c r="J868" s="261"/>
    </row>
    <row r="869" spans="10:10" s="181" customFormat="1">
      <c r="J869" s="261"/>
    </row>
    <row r="870" spans="10:10" s="181" customFormat="1">
      <c r="J870" s="261"/>
    </row>
    <row r="871" spans="10:10" s="181" customFormat="1">
      <c r="J871" s="261"/>
    </row>
    <row r="872" spans="10:10" s="181" customFormat="1">
      <c r="J872" s="261"/>
    </row>
    <row r="873" spans="10:10" s="181" customFormat="1">
      <c r="J873" s="261"/>
    </row>
    <row r="874" spans="10:10" s="181" customFormat="1">
      <c r="J874" s="261"/>
    </row>
    <row r="875" spans="10:10" s="181" customFormat="1">
      <c r="J875" s="261"/>
    </row>
    <row r="876" spans="10:10" s="181" customFormat="1">
      <c r="J876" s="261"/>
    </row>
    <row r="877" spans="10:10" s="181" customFormat="1">
      <c r="J877" s="261"/>
    </row>
    <row r="878" spans="10:10" s="181" customFormat="1">
      <c r="J878" s="261"/>
    </row>
    <row r="879" spans="10:10" s="181" customFormat="1">
      <c r="J879" s="261"/>
    </row>
    <row r="880" spans="10:10" s="181" customFormat="1">
      <c r="J880" s="261"/>
    </row>
    <row r="881" spans="10:10" s="181" customFormat="1">
      <c r="J881" s="261"/>
    </row>
    <row r="882" spans="10:10" s="181" customFormat="1">
      <c r="J882" s="261"/>
    </row>
    <row r="883" spans="10:10" s="181" customFormat="1">
      <c r="J883" s="261"/>
    </row>
    <row r="884" spans="10:10" s="181" customFormat="1">
      <c r="J884" s="261"/>
    </row>
    <row r="885" spans="10:10" s="181" customFormat="1">
      <c r="J885" s="261"/>
    </row>
    <row r="886" spans="10:10" s="181" customFormat="1">
      <c r="J886" s="261"/>
    </row>
    <row r="887" spans="10:10" s="181" customFormat="1">
      <c r="J887" s="261"/>
    </row>
    <row r="888" spans="10:10" s="181" customFormat="1">
      <c r="J888" s="261"/>
    </row>
    <row r="889" spans="10:10" s="181" customFormat="1">
      <c r="J889" s="261"/>
    </row>
    <row r="890" spans="10:10" s="181" customFormat="1">
      <c r="J890" s="261"/>
    </row>
    <row r="891" spans="10:10" s="181" customFormat="1">
      <c r="J891" s="261"/>
    </row>
    <row r="892" spans="10:10" s="181" customFormat="1">
      <c r="J892" s="261"/>
    </row>
    <row r="893" spans="10:10" s="181" customFormat="1">
      <c r="J893" s="261"/>
    </row>
    <row r="894" spans="10:10" s="181" customFormat="1">
      <c r="J894" s="261"/>
    </row>
    <row r="895" spans="10:10" s="181" customFormat="1">
      <c r="J895" s="261"/>
    </row>
    <row r="896" spans="10:10" s="181" customFormat="1">
      <c r="J896" s="261"/>
    </row>
    <row r="897" spans="10:10" s="181" customFormat="1">
      <c r="J897" s="261"/>
    </row>
    <row r="898" spans="10:10" s="181" customFormat="1">
      <c r="J898" s="261"/>
    </row>
    <row r="899" spans="10:10" s="181" customFormat="1">
      <c r="J899" s="261"/>
    </row>
    <row r="900" spans="10:10" s="181" customFormat="1">
      <c r="J900" s="261"/>
    </row>
    <row r="901" spans="10:10" s="181" customFormat="1">
      <c r="J901" s="261"/>
    </row>
    <row r="902" spans="10:10" s="181" customFormat="1">
      <c r="J902" s="261"/>
    </row>
    <row r="903" spans="10:10" s="181" customFormat="1">
      <c r="J903" s="261"/>
    </row>
    <row r="904" spans="10:10" s="181" customFormat="1">
      <c r="J904" s="261"/>
    </row>
    <row r="905" spans="10:10" s="181" customFormat="1">
      <c r="J905" s="261"/>
    </row>
    <row r="906" spans="10:10" s="181" customFormat="1">
      <c r="J906" s="261"/>
    </row>
    <row r="907" spans="10:10" s="181" customFormat="1">
      <c r="J907" s="261"/>
    </row>
    <row r="908" spans="10:10" s="181" customFormat="1">
      <c r="J908" s="261"/>
    </row>
    <row r="909" spans="10:10" s="181" customFormat="1">
      <c r="J909" s="261"/>
    </row>
    <row r="910" spans="10:10" s="181" customFormat="1">
      <c r="J910" s="261"/>
    </row>
    <row r="911" spans="10:10" s="181" customFormat="1">
      <c r="J911" s="261"/>
    </row>
    <row r="912" spans="10:10" s="181" customFormat="1">
      <c r="J912" s="261"/>
    </row>
    <row r="913" spans="10:10" s="181" customFormat="1">
      <c r="J913" s="261"/>
    </row>
    <row r="914" spans="10:10" s="181" customFormat="1">
      <c r="J914" s="261"/>
    </row>
    <row r="915" spans="10:10" s="181" customFormat="1">
      <c r="J915" s="261"/>
    </row>
    <row r="916" spans="10:10" s="181" customFormat="1">
      <c r="J916" s="261"/>
    </row>
    <row r="917" spans="10:10" s="181" customFormat="1">
      <c r="J917" s="261"/>
    </row>
    <row r="918" spans="10:10" s="181" customFormat="1">
      <c r="J918" s="261"/>
    </row>
    <row r="919" spans="10:10" s="181" customFormat="1">
      <c r="J919" s="261"/>
    </row>
    <row r="920" spans="10:10" s="181" customFormat="1">
      <c r="J920" s="261"/>
    </row>
    <row r="921" spans="10:10" s="181" customFormat="1">
      <c r="J921" s="261"/>
    </row>
    <row r="922" spans="10:10" s="181" customFormat="1">
      <c r="J922" s="261"/>
    </row>
    <row r="923" spans="10:10" s="181" customFormat="1">
      <c r="J923" s="261"/>
    </row>
    <row r="924" spans="10:10" s="181" customFormat="1">
      <c r="J924" s="261"/>
    </row>
    <row r="925" spans="10:10" s="181" customFormat="1">
      <c r="J925" s="261"/>
    </row>
    <row r="926" spans="10:10" s="181" customFormat="1">
      <c r="J926" s="261"/>
    </row>
    <row r="927" spans="10:10" s="181" customFormat="1">
      <c r="J927" s="261"/>
    </row>
    <row r="928" spans="10:10" s="181" customFormat="1">
      <c r="J928" s="261"/>
    </row>
    <row r="929" spans="10:10" s="181" customFormat="1">
      <c r="J929" s="261"/>
    </row>
    <row r="930" spans="10:10" s="181" customFormat="1">
      <c r="J930" s="261"/>
    </row>
    <row r="931" spans="10:10" s="181" customFormat="1">
      <c r="J931" s="261"/>
    </row>
    <row r="932" spans="10:10" s="181" customFormat="1">
      <c r="J932" s="261"/>
    </row>
    <row r="933" spans="10:10" s="181" customFormat="1">
      <c r="J933" s="261"/>
    </row>
    <row r="934" spans="10:10" s="181" customFormat="1">
      <c r="J934" s="261"/>
    </row>
    <row r="935" spans="10:10" s="181" customFormat="1">
      <c r="J935" s="261"/>
    </row>
    <row r="936" spans="10:10" s="181" customFormat="1">
      <c r="J936" s="261"/>
    </row>
    <row r="937" spans="10:10" s="181" customFormat="1">
      <c r="J937" s="261"/>
    </row>
    <row r="938" spans="10:10" s="181" customFormat="1">
      <c r="J938" s="261"/>
    </row>
    <row r="939" spans="10:10" s="181" customFormat="1">
      <c r="J939" s="261"/>
    </row>
    <row r="940" spans="10:10" s="181" customFormat="1">
      <c r="J940" s="261"/>
    </row>
    <row r="941" spans="10:10" s="181" customFormat="1">
      <c r="J941" s="261"/>
    </row>
    <row r="942" spans="10:10" s="181" customFormat="1">
      <c r="J942" s="261"/>
    </row>
    <row r="943" spans="10:10" s="181" customFormat="1">
      <c r="J943" s="261"/>
    </row>
    <row r="944" spans="10:10" s="181" customFormat="1">
      <c r="J944" s="261"/>
    </row>
    <row r="945" spans="10:10" s="181" customFormat="1">
      <c r="J945" s="261"/>
    </row>
    <row r="946" spans="10:10" s="181" customFormat="1">
      <c r="J946" s="261"/>
    </row>
    <row r="947" spans="10:10" s="181" customFormat="1">
      <c r="J947" s="261"/>
    </row>
    <row r="948" spans="10:10" s="181" customFormat="1">
      <c r="J948" s="261"/>
    </row>
    <row r="949" spans="10:10" s="181" customFormat="1">
      <c r="J949" s="261"/>
    </row>
    <row r="950" spans="10:10" s="181" customFormat="1">
      <c r="J950" s="261"/>
    </row>
    <row r="951" spans="10:10" s="181" customFormat="1">
      <c r="J951" s="261"/>
    </row>
    <row r="952" spans="10:10" s="181" customFormat="1">
      <c r="J952" s="261"/>
    </row>
    <row r="953" spans="10:10" s="181" customFormat="1">
      <c r="J953" s="261"/>
    </row>
    <row r="954" spans="10:10" s="181" customFormat="1">
      <c r="J954" s="261"/>
    </row>
    <row r="955" spans="10:10" s="181" customFormat="1">
      <c r="J955" s="261"/>
    </row>
    <row r="956" spans="10:10" s="181" customFormat="1">
      <c r="J956" s="261"/>
    </row>
    <row r="957" spans="10:10" s="181" customFormat="1">
      <c r="J957" s="261"/>
    </row>
    <row r="958" spans="10:10" s="181" customFormat="1">
      <c r="J958" s="261"/>
    </row>
    <row r="959" spans="10:10" s="181" customFormat="1">
      <c r="J959" s="261"/>
    </row>
    <row r="960" spans="10:10" s="181" customFormat="1">
      <c r="J960" s="261"/>
    </row>
    <row r="961" spans="10:10" s="181" customFormat="1">
      <c r="J961" s="261"/>
    </row>
    <row r="962" spans="10:10" s="181" customFormat="1">
      <c r="J962" s="261"/>
    </row>
    <row r="963" spans="10:10" s="181" customFormat="1">
      <c r="J963" s="261"/>
    </row>
    <row r="964" spans="10:10" s="181" customFormat="1">
      <c r="J964" s="261"/>
    </row>
    <row r="965" spans="10:10" s="181" customFormat="1">
      <c r="J965" s="261"/>
    </row>
    <row r="966" spans="10:10" s="181" customFormat="1">
      <c r="J966" s="261"/>
    </row>
    <row r="967" spans="10:10" s="181" customFormat="1">
      <c r="J967" s="261"/>
    </row>
    <row r="968" spans="10:10" s="181" customFormat="1">
      <c r="J968" s="261"/>
    </row>
    <row r="969" spans="10:10" s="181" customFormat="1">
      <c r="J969" s="261"/>
    </row>
    <row r="970" spans="10:10" s="181" customFormat="1">
      <c r="J970" s="261"/>
    </row>
    <row r="971" spans="10:10" s="181" customFormat="1">
      <c r="J971" s="261"/>
    </row>
    <row r="972" spans="10:10" s="181" customFormat="1">
      <c r="J972" s="261"/>
    </row>
    <row r="973" spans="10:10" s="181" customFormat="1">
      <c r="J973" s="261"/>
    </row>
    <row r="974" spans="10:10" s="181" customFormat="1">
      <c r="J974" s="261"/>
    </row>
    <row r="975" spans="10:10" s="181" customFormat="1">
      <c r="J975" s="261"/>
    </row>
    <row r="976" spans="10:10" s="181" customFormat="1">
      <c r="J976" s="261"/>
    </row>
    <row r="977" spans="10:10" s="181" customFormat="1">
      <c r="J977" s="261"/>
    </row>
    <row r="978" spans="10:10" s="181" customFormat="1">
      <c r="J978" s="261"/>
    </row>
    <row r="979" spans="10:10" s="181" customFormat="1">
      <c r="J979" s="261"/>
    </row>
    <row r="980" spans="10:10" s="181" customFormat="1">
      <c r="J980" s="261"/>
    </row>
    <row r="981" spans="10:10" s="181" customFormat="1">
      <c r="J981" s="261"/>
    </row>
    <row r="982" spans="10:10" s="181" customFormat="1">
      <c r="J982" s="261"/>
    </row>
    <row r="983" spans="10:10" s="181" customFormat="1">
      <c r="J983" s="261"/>
    </row>
    <row r="984" spans="10:10" s="181" customFormat="1">
      <c r="J984" s="261"/>
    </row>
    <row r="985" spans="10:10" s="181" customFormat="1">
      <c r="J985" s="261"/>
    </row>
    <row r="986" spans="10:10" s="181" customFormat="1">
      <c r="J986" s="261"/>
    </row>
    <row r="987" spans="10:10" s="181" customFormat="1">
      <c r="J987" s="261"/>
    </row>
    <row r="988" spans="10:10" s="181" customFormat="1">
      <c r="J988" s="261"/>
    </row>
    <row r="989" spans="10:10" s="181" customFormat="1">
      <c r="J989" s="261"/>
    </row>
    <row r="990" spans="10:10" s="181" customFormat="1">
      <c r="J990" s="261"/>
    </row>
    <row r="991" spans="10:10" s="181" customFormat="1">
      <c r="J991" s="261"/>
    </row>
    <row r="992" spans="10:10" s="181" customFormat="1">
      <c r="J992" s="261"/>
    </row>
    <row r="993" spans="10:10" s="181" customFormat="1">
      <c r="J993" s="261"/>
    </row>
    <row r="994" spans="10:10" s="181" customFormat="1">
      <c r="J994" s="261"/>
    </row>
    <row r="995" spans="10:10" s="181" customFormat="1">
      <c r="J995" s="261"/>
    </row>
    <row r="996" spans="10:10" s="181" customFormat="1">
      <c r="J996" s="261"/>
    </row>
    <row r="997" spans="10:10" s="181" customFormat="1">
      <c r="J997" s="261"/>
    </row>
    <row r="998" spans="10:10" s="181" customFormat="1">
      <c r="J998" s="261"/>
    </row>
    <row r="999" spans="10:10" s="181" customFormat="1">
      <c r="J999" s="261"/>
    </row>
    <row r="1000" spans="10:10" s="181" customFormat="1">
      <c r="J1000" s="261"/>
    </row>
    <row r="1001" spans="10:10" s="181" customFormat="1">
      <c r="J1001" s="261"/>
    </row>
    <row r="1002" spans="10:10" s="181" customFormat="1">
      <c r="J1002" s="261"/>
    </row>
    <row r="1003" spans="10:10" s="181" customFormat="1">
      <c r="J1003" s="261"/>
    </row>
    <row r="1004" spans="10:10" s="181" customFormat="1">
      <c r="J1004" s="261"/>
    </row>
    <row r="1005" spans="10:10" s="181" customFormat="1">
      <c r="J1005" s="261"/>
    </row>
    <row r="1006" spans="10:10" s="181" customFormat="1">
      <c r="J1006" s="261"/>
    </row>
    <row r="1007" spans="10:10" s="181" customFormat="1">
      <c r="J1007" s="261"/>
    </row>
    <row r="1008" spans="10:10" s="181" customFormat="1">
      <c r="J1008" s="261"/>
    </row>
    <row r="1009" spans="10:10" s="181" customFormat="1">
      <c r="J1009" s="261"/>
    </row>
    <row r="1010" spans="10:10" s="181" customFormat="1">
      <c r="J1010" s="261"/>
    </row>
    <row r="1011" spans="10:10" s="181" customFormat="1">
      <c r="J1011" s="261"/>
    </row>
    <row r="1012" spans="10:10" s="181" customFormat="1">
      <c r="J1012" s="261"/>
    </row>
    <row r="1013" spans="10:10" s="181" customFormat="1">
      <c r="J1013" s="261"/>
    </row>
    <row r="1014" spans="10:10" s="181" customFormat="1">
      <c r="J1014" s="261"/>
    </row>
    <row r="1015" spans="10:10" s="181" customFormat="1">
      <c r="J1015" s="261"/>
    </row>
    <row r="1016" spans="10:10" s="181" customFormat="1">
      <c r="J1016" s="261"/>
    </row>
    <row r="1017" spans="10:10" s="181" customFormat="1">
      <c r="J1017" s="261"/>
    </row>
    <row r="1018" spans="10:10" s="181" customFormat="1">
      <c r="J1018" s="261"/>
    </row>
    <row r="1019" spans="10:10" s="181" customFormat="1">
      <c r="J1019" s="261"/>
    </row>
    <row r="1020" spans="10:10" s="181" customFormat="1">
      <c r="J1020" s="261"/>
    </row>
    <row r="1021" spans="10:10" s="181" customFormat="1">
      <c r="J1021" s="261"/>
    </row>
    <row r="1022" spans="10:10" s="181" customFormat="1">
      <c r="J1022" s="261"/>
    </row>
    <row r="1023" spans="10:10" s="181" customFormat="1">
      <c r="J1023" s="261"/>
    </row>
    <row r="1024" spans="10:10" s="181" customFormat="1">
      <c r="J1024" s="261"/>
    </row>
    <row r="1025" spans="10:10" s="181" customFormat="1">
      <c r="J1025" s="261"/>
    </row>
    <row r="1026" spans="10:10" s="181" customFormat="1">
      <c r="J1026" s="261"/>
    </row>
    <row r="1027" spans="10:10" s="181" customFormat="1">
      <c r="J1027" s="261"/>
    </row>
    <row r="1028" spans="10:10" s="181" customFormat="1">
      <c r="J1028" s="261"/>
    </row>
    <row r="1029" spans="10:10" s="181" customFormat="1">
      <c r="J1029" s="261"/>
    </row>
    <row r="1030" spans="10:10" s="181" customFormat="1">
      <c r="J1030" s="261"/>
    </row>
    <row r="1031" spans="10:10" s="181" customFormat="1">
      <c r="J1031" s="261"/>
    </row>
    <row r="1032" spans="10:10" s="181" customFormat="1">
      <c r="J1032" s="261"/>
    </row>
    <row r="1033" spans="10:10" s="181" customFormat="1">
      <c r="J1033" s="261"/>
    </row>
    <row r="1034" spans="10:10" s="181" customFormat="1">
      <c r="J1034" s="261"/>
    </row>
    <row r="1035" spans="10:10" s="181" customFormat="1">
      <c r="J1035" s="261"/>
    </row>
    <row r="1036" spans="10:10" s="181" customFormat="1">
      <c r="J1036" s="261"/>
    </row>
    <row r="1037" spans="10:10" s="181" customFormat="1">
      <c r="J1037" s="261"/>
    </row>
    <row r="1038" spans="10:10" s="181" customFormat="1">
      <c r="J1038" s="261"/>
    </row>
    <row r="1039" spans="10:10" s="181" customFormat="1">
      <c r="J1039" s="261"/>
    </row>
    <row r="1040" spans="10:10" s="181" customFormat="1">
      <c r="J1040" s="261"/>
    </row>
    <row r="1041" spans="10:10" s="181" customFormat="1">
      <c r="J1041" s="261"/>
    </row>
    <row r="1042" spans="10:10" s="181" customFormat="1">
      <c r="J1042" s="261"/>
    </row>
    <row r="1043" spans="10:10" s="181" customFormat="1">
      <c r="J1043" s="261"/>
    </row>
    <row r="1044" spans="10:10" s="181" customFormat="1">
      <c r="J1044" s="261"/>
    </row>
    <row r="1045" spans="10:10" s="181" customFormat="1">
      <c r="J1045" s="261"/>
    </row>
    <row r="1046" spans="10:10" s="181" customFormat="1">
      <c r="J1046" s="261"/>
    </row>
    <row r="1047" spans="10:10" s="181" customFormat="1">
      <c r="J1047" s="261"/>
    </row>
    <row r="1048" spans="10:10" s="181" customFormat="1">
      <c r="J1048" s="261"/>
    </row>
    <row r="1049" spans="10:10" s="181" customFormat="1">
      <c r="J1049" s="261"/>
    </row>
    <row r="1050" spans="10:10" s="181" customFormat="1">
      <c r="J1050" s="261"/>
    </row>
    <row r="1051" spans="10:10" s="181" customFormat="1">
      <c r="J1051" s="261"/>
    </row>
    <row r="1052" spans="10:10" s="181" customFormat="1">
      <c r="J1052" s="261"/>
    </row>
    <row r="1053" spans="10:10" s="181" customFormat="1">
      <c r="J1053" s="261"/>
    </row>
    <row r="1054" spans="10:10" s="181" customFormat="1">
      <c r="J1054" s="261"/>
    </row>
    <row r="1055" spans="10:10" s="181" customFormat="1">
      <c r="J1055" s="261"/>
    </row>
    <row r="1056" spans="10:10" s="181" customFormat="1">
      <c r="J1056" s="261"/>
    </row>
    <row r="1057" spans="10:10" s="181" customFormat="1">
      <c r="J1057" s="261"/>
    </row>
    <row r="1058" spans="10:10" s="181" customFormat="1">
      <c r="J1058" s="261"/>
    </row>
    <row r="1059" spans="10:10" s="181" customFormat="1">
      <c r="J1059" s="261"/>
    </row>
    <row r="1060" spans="10:10" s="181" customFormat="1">
      <c r="J1060" s="261"/>
    </row>
    <row r="1061" spans="10:10" s="181" customFormat="1">
      <c r="J1061" s="261"/>
    </row>
    <row r="1062" spans="10:10" s="181" customFormat="1">
      <c r="J1062" s="261"/>
    </row>
    <row r="1063" spans="10:10" s="181" customFormat="1">
      <c r="J1063" s="261"/>
    </row>
    <row r="1064" spans="10:10" s="181" customFormat="1">
      <c r="J1064" s="261"/>
    </row>
    <row r="1065" spans="10:10" s="181" customFormat="1">
      <c r="J1065" s="261"/>
    </row>
    <row r="1066" spans="10:10" s="181" customFormat="1">
      <c r="J1066" s="261"/>
    </row>
    <row r="1067" spans="10:10" s="181" customFormat="1">
      <c r="J1067" s="261"/>
    </row>
    <row r="1068" spans="10:10" s="181" customFormat="1">
      <c r="J1068" s="261"/>
    </row>
    <row r="1069" spans="10:10" s="181" customFormat="1">
      <c r="J1069" s="261"/>
    </row>
    <row r="1070" spans="10:10" s="181" customFormat="1">
      <c r="J1070" s="261"/>
    </row>
    <row r="1071" spans="10:10" s="181" customFormat="1">
      <c r="J1071" s="261"/>
    </row>
    <row r="1072" spans="10:10" s="181" customFormat="1">
      <c r="J1072" s="261"/>
    </row>
    <row r="1073" spans="10:10" s="181" customFormat="1">
      <c r="J1073" s="261"/>
    </row>
    <row r="1074" spans="10:10" s="181" customFormat="1">
      <c r="J1074" s="261"/>
    </row>
    <row r="1075" spans="10:10" s="181" customFormat="1">
      <c r="J1075" s="261"/>
    </row>
    <row r="1076" spans="10:10" s="181" customFormat="1">
      <c r="J1076" s="261"/>
    </row>
    <row r="1077" spans="10:10" s="181" customFormat="1">
      <c r="J1077" s="261"/>
    </row>
    <row r="1078" spans="10:10" s="181" customFormat="1">
      <c r="J1078" s="261"/>
    </row>
    <row r="1079" spans="10:10" s="181" customFormat="1">
      <c r="J1079" s="261"/>
    </row>
    <row r="1080" spans="10:10" s="181" customFormat="1">
      <c r="J1080" s="261"/>
    </row>
    <row r="1081" spans="10:10" s="181" customFormat="1">
      <c r="J1081" s="261"/>
    </row>
    <row r="1082" spans="10:10" s="181" customFormat="1">
      <c r="J1082" s="261"/>
    </row>
    <row r="1083" spans="10:10" s="181" customFormat="1">
      <c r="J1083" s="261"/>
    </row>
    <row r="1084" spans="10:10" s="181" customFormat="1">
      <c r="J1084" s="261"/>
    </row>
    <row r="1085" spans="10:10" s="181" customFormat="1">
      <c r="J1085" s="261"/>
    </row>
    <row r="1086" spans="10:10" s="181" customFormat="1">
      <c r="J1086" s="261"/>
    </row>
    <row r="1087" spans="10:10" s="181" customFormat="1">
      <c r="J1087" s="261"/>
    </row>
    <row r="1088" spans="10:10" s="181" customFormat="1">
      <c r="J1088" s="261"/>
    </row>
    <row r="1089" spans="10:10" s="181" customFormat="1">
      <c r="J1089" s="261"/>
    </row>
    <row r="1090" spans="10:10" s="181" customFormat="1">
      <c r="J1090" s="261"/>
    </row>
    <row r="1091" spans="10:10" s="181" customFormat="1">
      <c r="J1091" s="261"/>
    </row>
    <row r="1092" spans="10:10" s="181" customFormat="1">
      <c r="J1092" s="261"/>
    </row>
    <row r="1093" spans="10:10" s="181" customFormat="1">
      <c r="J1093" s="261"/>
    </row>
    <row r="1094" spans="10:10" s="181" customFormat="1">
      <c r="J1094" s="261"/>
    </row>
    <row r="1095" spans="10:10" s="181" customFormat="1">
      <c r="J1095" s="261"/>
    </row>
    <row r="1096" spans="10:10" s="181" customFormat="1">
      <c r="J1096" s="261"/>
    </row>
    <row r="1097" spans="10:10" s="181" customFormat="1">
      <c r="J1097" s="261"/>
    </row>
    <row r="1098" spans="10:10" s="181" customFormat="1">
      <c r="J1098" s="261"/>
    </row>
    <row r="1099" spans="10:10" s="181" customFormat="1">
      <c r="J1099" s="261"/>
    </row>
    <row r="1100" spans="10:10" s="181" customFormat="1">
      <c r="J1100" s="261"/>
    </row>
    <row r="1101" spans="10:10" s="181" customFormat="1">
      <c r="J1101" s="261"/>
    </row>
    <row r="1102" spans="10:10" s="181" customFormat="1">
      <c r="J1102" s="261"/>
    </row>
    <row r="1103" spans="10:10" s="181" customFormat="1">
      <c r="J1103" s="261"/>
    </row>
    <row r="1104" spans="10:10" s="181" customFormat="1">
      <c r="J1104" s="261"/>
    </row>
    <row r="1105" spans="10:10" s="181" customFormat="1">
      <c r="J1105" s="261"/>
    </row>
    <row r="1106" spans="10:10" s="181" customFormat="1">
      <c r="J1106" s="261"/>
    </row>
    <row r="1107" spans="10:10" s="181" customFormat="1">
      <c r="J1107" s="261"/>
    </row>
    <row r="1108" spans="10:10" s="181" customFormat="1">
      <c r="J1108" s="261"/>
    </row>
    <row r="1109" spans="10:10" s="181" customFormat="1">
      <c r="J1109" s="261"/>
    </row>
    <row r="1110" spans="10:10" s="181" customFormat="1">
      <c r="J1110" s="261"/>
    </row>
    <row r="1111" spans="10:10" s="181" customFormat="1">
      <c r="J1111" s="261"/>
    </row>
    <row r="1112" spans="10:10" s="181" customFormat="1">
      <c r="J1112" s="261"/>
    </row>
    <row r="1113" spans="10:10" s="181" customFormat="1">
      <c r="J1113" s="261"/>
    </row>
    <row r="1114" spans="10:10" s="181" customFormat="1">
      <c r="J1114" s="261"/>
    </row>
    <row r="1115" spans="10:10" s="181" customFormat="1">
      <c r="J1115" s="261"/>
    </row>
    <row r="1116" spans="10:10" s="181" customFormat="1">
      <c r="J1116" s="261"/>
    </row>
    <row r="1117" spans="10:10" s="181" customFormat="1">
      <c r="J1117" s="261"/>
    </row>
    <row r="1118" spans="10:10" s="181" customFormat="1">
      <c r="J1118" s="261"/>
    </row>
    <row r="1119" spans="10:10" s="181" customFormat="1">
      <c r="J1119" s="261"/>
    </row>
    <row r="1120" spans="10:10" s="181" customFormat="1">
      <c r="J1120" s="261"/>
    </row>
    <row r="1121" spans="10:10" s="181" customFormat="1">
      <c r="J1121" s="261"/>
    </row>
    <row r="1122" spans="10:10" s="181" customFormat="1">
      <c r="J1122" s="261"/>
    </row>
    <row r="1123" spans="10:10" s="181" customFormat="1">
      <c r="J1123" s="261"/>
    </row>
    <row r="1124" spans="10:10" s="181" customFormat="1">
      <c r="J1124" s="261"/>
    </row>
    <row r="1125" spans="10:10" s="181" customFormat="1">
      <c r="J1125" s="261"/>
    </row>
    <row r="1126" spans="10:10" s="181" customFormat="1">
      <c r="J1126" s="261"/>
    </row>
    <row r="1127" spans="10:10" s="181" customFormat="1">
      <c r="J1127" s="261"/>
    </row>
    <row r="1128" spans="10:10" s="181" customFormat="1">
      <c r="J1128" s="261"/>
    </row>
    <row r="1129" spans="10:10" s="181" customFormat="1">
      <c r="J1129" s="261"/>
    </row>
    <row r="1130" spans="10:10" s="181" customFormat="1">
      <c r="J1130" s="261"/>
    </row>
    <row r="1131" spans="10:10" s="181" customFormat="1">
      <c r="J1131" s="261"/>
    </row>
    <row r="1132" spans="10:10" s="181" customFormat="1">
      <c r="J1132" s="261"/>
    </row>
    <row r="1133" spans="10:10" s="181" customFormat="1">
      <c r="J1133" s="261"/>
    </row>
    <row r="1134" spans="10:10" s="181" customFormat="1">
      <c r="J1134" s="261"/>
    </row>
    <row r="1135" spans="10:10" s="181" customFormat="1">
      <c r="J1135" s="261"/>
    </row>
    <row r="1136" spans="10:10" s="181" customFormat="1">
      <c r="J1136" s="261"/>
    </row>
    <row r="1137" spans="10:10" s="181" customFormat="1">
      <c r="J1137" s="261"/>
    </row>
    <row r="1138" spans="10:10" s="181" customFormat="1">
      <c r="J1138" s="261"/>
    </row>
    <row r="1139" spans="10:10" s="181" customFormat="1">
      <c r="J1139" s="261"/>
    </row>
    <row r="1140" spans="10:10" s="181" customFormat="1">
      <c r="J1140" s="261"/>
    </row>
    <row r="1141" spans="10:10" s="181" customFormat="1">
      <c r="J1141" s="261"/>
    </row>
    <row r="1142" spans="10:10" s="181" customFormat="1">
      <c r="J1142" s="261"/>
    </row>
    <row r="1143" spans="10:10" s="181" customFormat="1">
      <c r="J1143" s="261"/>
    </row>
    <row r="1144" spans="10:10" s="181" customFormat="1">
      <c r="J1144" s="261"/>
    </row>
    <row r="1145" spans="10:10" s="181" customFormat="1">
      <c r="J1145" s="261"/>
    </row>
    <row r="1146" spans="10:10" s="181" customFormat="1">
      <c r="J1146" s="261"/>
    </row>
    <row r="1147" spans="10:10" s="181" customFormat="1">
      <c r="J1147" s="261"/>
    </row>
    <row r="1148" spans="10:10" s="181" customFormat="1">
      <c r="J1148" s="261"/>
    </row>
    <row r="1149" spans="10:10" s="181" customFormat="1">
      <c r="J1149" s="261"/>
    </row>
    <row r="1150" spans="10:10" s="181" customFormat="1">
      <c r="J1150" s="261"/>
    </row>
    <row r="1151" spans="10:10" s="181" customFormat="1">
      <c r="J1151" s="261"/>
    </row>
    <row r="1152" spans="10:10" s="181" customFormat="1">
      <c r="J1152" s="261"/>
    </row>
    <row r="1153" spans="10:10" s="181" customFormat="1">
      <c r="J1153" s="261"/>
    </row>
    <row r="1154" spans="10:10" s="181" customFormat="1">
      <c r="J1154" s="261"/>
    </row>
    <row r="1155" spans="10:10" s="181" customFormat="1">
      <c r="J1155" s="261"/>
    </row>
    <row r="1156" spans="10:10" s="181" customFormat="1">
      <c r="J1156" s="261"/>
    </row>
    <row r="1157" spans="10:10" s="181" customFormat="1">
      <c r="J1157" s="261"/>
    </row>
    <row r="1158" spans="10:10" s="181" customFormat="1">
      <c r="J1158" s="261"/>
    </row>
    <row r="1159" spans="10:10" s="181" customFormat="1">
      <c r="J1159" s="261"/>
    </row>
    <row r="1160" spans="10:10" s="181" customFormat="1">
      <c r="J1160" s="261"/>
    </row>
    <row r="1161" spans="10:10" s="181" customFormat="1">
      <c r="J1161" s="261"/>
    </row>
    <row r="1162" spans="10:10" s="181" customFormat="1">
      <c r="J1162" s="261"/>
    </row>
    <row r="1163" spans="10:10" s="181" customFormat="1">
      <c r="J1163" s="261"/>
    </row>
    <row r="1164" spans="10:10" s="181" customFormat="1">
      <c r="J1164" s="261"/>
    </row>
    <row r="1165" spans="10:10" s="181" customFormat="1">
      <c r="J1165" s="261"/>
    </row>
    <row r="1166" spans="10:10" s="181" customFormat="1">
      <c r="J1166" s="261"/>
    </row>
    <row r="1167" spans="10:10" s="181" customFormat="1">
      <c r="J1167" s="261"/>
    </row>
    <row r="1168" spans="10:10" s="181" customFormat="1">
      <c r="J1168" s="261"/>
    </row>
    <row r="1169" spans="10:10" s="181" customFormat="1">
      <c r="J1169" s="261"/>
    </row>
    <row r="1170" spans="10:10" s="181" customFormat="1">
      <c r="J1170" s="261"/>
    </row>
    <row r="1171" spans="10:10" s="181" customFormat="1">
      <c r="J1171" s="261"/>
    </row>
    <row r="1172" spans="10:10" s="181" customFormat="1">
      <c r="J1172" s="261"/>
    </row>
    <row r="1173" spans="10:10" s="181" customFormat="1">
      <c r="J1173" s="261"/>
    </row>
    <row r="1174" spans="10:10" s="181" customFormat="1">
      <c r="J1174" s="261"/>
    </row>
    <row r="1175" spans="10:10" s="181" customFormat="1">
      <c r="J1175" s="261"/>
    </row>
    <row r="1176" spans="10:10" s="181" customFormat="1">
      <c r="J1176" s="261"/>
    </row>
    <row r="1177" spans="10:10" s="181" customFormat="1">
      <c r="J1177" s="261"/>
    </row>
    <row r="1178" spans="10:10" s="181" customFormat="1">
      <c r="J1178" s="261"/>
    </row>
    <row r="1179" spans="10:10" s="181" customFormat="1">
      <c r="J1179" s="261"/>
    </row>
    <row r="1180" spans="10:10" s="181" customFormat="1">
      <c r="J1180" s="261"/>
    </row>
    <row r="1181" spans="10:10" s="181" customFormat="1">
      <c r="J1181" s="261"/>
    </row>
    <row r="1182" spans="10:10" s="181" customFormat="1">
      <c r="J1182" s="261"/>
    </row>
    <row r="1183" spans="10:10" s="181" customFormat="1">
      <c r="J1183" s="261"/>
    </row>
    <row r="1184" spans="10:10" s="181" customFormat="1">
      <c r="J1184" s="261"/>
    </row>
    <row r="1185" spans="10:10" s="181" customFormat="1">
      <c r="J1185" s="261"/>
    </row>
    <row r="1186" spans="10:10" s="181" customFormat="1">
      <c r="J1186" s="261"/>
    </row>
    <row r="1187" spans="10:10" s="181" customFormat="1">
      <c r="J1187" s="261"/>
    </row>
    <row r="1188" spans="10:10" s="181" customFormat="1">
      <c r="J1188" s="261"/>
    </row>
    <row r="1189" spans="10:10" s="181" customFormat="1">
      <c r="J1189" s="261"/>
    </row>
    <row r="1190" spans="10:10" s="181" customFormat="1">
      <c r="J1190" s="261"/>
    </row>
    <row r="1191" spans="10:10" s="181" customFormat="1">
      <c r="J1191" s="261"/>
    </row>
    <row r="1192" spans="10:10" s="181" customFormat="1">
      <c r="J1192" s="261"/>
    </row>
    <row r="1193" spans="10:10" s="181" customFormat="1">
      <c r="J1193" s="261"/>
    </row>
    <row r="1194" spans="10:10" s="181" customFormat="1">
      <c r="J1194" s="261"/>
    </row>
    <row r="1195" spans="10:10" s="181" customFormat="1">
      <c r="J1195" s="261"/>
    </row>
    <row r="1196" spans="10:10" s="181" customFormat="1">
      <c r="J1196" s="261"/>
    </row>
    <row r="1197" spans="10:10" s="181" customFormat="1">
      <c r="J1197" s="261"/>
    </row>
    <row r="1198" spans="10:10" s="181" customFormat="1">
      <c r="J1198" s="261"/>
    </row>
    <row r="1199" spans="10:10" s="181" customFormat="1">
      <c r="J1199" s="261"/>
    </row>
    <row r="1200" spans="10:10" s="181" customFormat="1">
      <c r="J1200" s="261"/>
    </row>
  </sheetData>
  <mergeCells count="4">
    <mergeCell ref="G20:J20"/>
    <mergeCell ref="D22:E22"/>
    <mergeCell ref="C5:J6"/>
    <mergeCell ref="B3:J4"/>
  </mergeCells>
  <phoneticPr fontId="0" type="noConversion"/>
  <printOptions horizontalCentered="1"/>
  <pageMargins left="0" right="0" top="0.75" bottom="0.3" header="0" footer="0"/>
  <pageSetup scale="59" fitToWidth="5" fitToHeight="5" orientation="landscape" r:id="rId1"/>
  <headerFooter alignWithMargins="0">
    <oddFooter>&amp;R&amp;"Eras Medium ITC,Regular"&amp;8&amp;D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70" zoomScaleNormal="70" workbookViewId="0">
      <selection activeCell="R31" sqref="R31"/>
    </sheetView>
  </sheetViews>
  <sheetFormatPr defaultColWidth="12.33203125" defaultRowHeight="20.100000000000001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64</v>
      </c>
      <c r="B2" s="6"/>
      <c r="C2" s="7"/>
      <c r="D2" s="7"/>
      <c r="E2" s="8"/>
      <c r="F2" s="8"/>
      <c r="G2" s="8"/>
      <c r="H2" s="9"/>
      <c r="K2" s="2" t="s">
        <v>65</v>
      </c>
      <c r="M2" s="10">
        <v>1.06</v>
      </c>
      <c r="N2" s="1">
        <v>1.06</v>
      </c>
    </row>
    <row r="3" spans="1:22" ht="12.75" customHeight="1">
      <c r="A3" s="11" t="s">
        <v>66</v>
      </c>
      <c r="B3" s="12"/>
      <c r="C3" s="13"/>
      <c r="D3" s="13"/>
      <c r="E3" s="14"/>
      <c r="F3" s="14"/>
      <c r="G3" s="14"/>
      <c r="H3" s="15"/>
      <c r="K3" s="2" t="s">
        <v>67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68</v>
      </c>
      <c r="M4" s="22"/>
      <c r="N4" s="17"/>
    </row>
    <row r="5" spans="1:22" ht="12.75" customHeight="1">
      <c r="A5" s="2" t="s">
        <v>69</v>
      </c>
      <c r="B5" s="23">
        <v>42063</v>
      </c>
      <c r="C5" s="24" t="s">
        <v>70</v>
      </c>
      <c r="D5" s="23">
        <v>42427</v>
      </c>
      <c r="K5" s="2" t="s">
        <v>71</v>
      </c>
      <c r="M5" s="25" t="s">
        <v>125</v>
      </c>
    </row>
    <row r="6" spans="1:22" ht="12.75" customHeight="1"/>
    <row r="7" spans="1:22" ht="15" customHeight="1" thickBot="1">
      <c r="A7" s="26" t="s">
        <v>72</v>
      </c>
      <c r="B7" s="27"/>
      <c r="C7" s="28"/>
      <c r="D7" s="60" t="s">
        <v>73</v>
      </c>
      <c r="E7" s="29"/>
      <c r="F7" s="29"/>
      <c r="G7" s="29"/>
      <c r="H7" s="30"/>
      <c r="J7" s="2" t="s">
        <v>113</v>
      </c>
      <c r="K7" s="33">
        <v>2016</v>
      </c>
      <c r="L7" s="31">
        <v>1.9610000000000001</v>
      </c>
      <c r="M7" s="32">
        <v>12</v>
      </c>
      <c r="N7" s="59">
        <v>12</v>
      </c>
      <c r="O7" s="3">
        <f>+L7/M7*N7</f>
        <v>1.9610000000000001</v>
      </c>
      <c r="R7" s="33"/>
      <c r="S7" s="33"/>
      <c r="T7" s="33"/>
      <c r="U7" s="33"/>
      <c r="V7" s="33"/>
    </row>
    <row r="8" spans="1:22" ht="15" customHeight="1">
      <c r="A8" s="34" t="s">
        <v>74</v>
      </c>
      <c r="B8" s="116" t="s">
        <v>143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75</v>
      </c>
      <c r="B9" s="117">
        <v>40</v>
      </c>
      <c r="C9" s="35"/>
      <c r="D9" s="35"/>
      <c r="E9" s="16"/>
      <c r="F9" s="16"/>
      <c r="G9" s="16"/>
      <c r="H9" s="36"/>
      <c r="J9" s="2" t="s">
        <v>113</v>
      </c>
      <c r="K9" s="33">
        <f>K7+1</f>
        <v>2017</v>
      </c>
      <c r="L9" s="3">
        <f>+L7*N2</f>
        <v>2.0790000000000002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76</v>
      </c>
      <c r="B10" s="117">
        <v>5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77</v>
      </c>
      <c r="B11" s="41">
        <v>8</v>
      </c>
      <c r="C11" s="35" t="s">
        <v>126</v>
      </c>
      <c r="D11" s="35"/>
      <c r="E11" s="16"/>
      <c r="F11" s="16"/>
      <c r="G11" s="16"/>
      <c r="H11" s="36"/>
      <c r="K11" s="33"/>
      <c r="O11" s="42">
        <f>ROUND(SUM(O7:O9),3)</f>
        <v>1.9610000000000001</v>
      </c>
      <c r="R11" s="33"/>
      <c r="S11" s="33"/>
      <c r="T11" s="38"/>
      <c r="U11" s="38"/>
      <c r="V11" s="39"/>
    </row>
    <row r="12" spans="1:22" ht="15" customHeight="1">
      <c r="A12" s="43" t="s">
        <v>78</v>
      </c>
      <c r="B12" s="42">
        <f>ROUND(O11,3)</f>
        <v>1.9610000000000001</v>
      </c>
      <c r="C12" s="44" t="s">
        <v>79</v>
      </c>
      <c r="D12" s="45">
        <f>+B11</f>
        <v>8</v>
      </c>
      <c r="E12" s="46" t="s">
        <v>80</v>
      </c>
      <c r="F12" s="118">
        <v>280</v>
      </c>
      <c r="G12" s="47" t="s">
        <v>81</v>
      </c>
      <c r="H12" s="61">
        <f>B12*D12*F12</f>
        <v>4393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74</v>
      </c>
      <c r="B14" s="101" t="str">
        <f>+B8</f>
        <v>C57BL6 mice</v>
      </c>
      <c r="C14" s="28"/>
      <c r="D14" s="50" t="s">
        <v>82</v>
      </c>
      <c r="E14" s="29"/>
      <c r="F14" s="29"/>
      <c r="G14" s="29"/>
      <c r="H14" s="30"/>
      <c r="J14" s="2" t="s">
        <v>113</v>
      </c>
      <c r="K14" s="33">
        <f>K9</f>
        <v>2017</v>
      </c>
      <c r="L14" s="3">
        <f>+L9</f>
        <v>2.0790000000000002</v>
      </c>
      <c r="M14" s="32">
        <f>+$M$7</f>
        <v>12</v>
      </c>
      <c r="N14" s="32">
        <f>+$N$7</f>
        <v>12</v>
      </c>
      <c r="O14" s="3">
        <f>+L14/M14*N14</f>
        <v>2.0790000000000002</v>
      </c>
    </row>
    <row r="15" spans="1:22" ht="15" customHeight="1">
      <c r="A15" s="34" t="s">
        <v>75</v>
      </c>
      <c r="B15" s="41">
        <f>+B9</f>
        <v>40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76</v>
      </c>
      <c r="B16" s="41">
        <f>+B10</f>
        <v>5</v>
      </c>
      <c r="C16" s="35"/>
      <c r="D16" s="35"/>
      <c r="E16" s="16"/>
      <c r="F16" s="16"/>
      <c r="G16" s="16"/>
      <c r="H16" s="36"/>
      <c r="J16" s="2" t="s">
        <v>113</v>
      </c>
      <c r="K16" s="33">
        <f>K14+1</f>
        <v>2018</v>
      </c>
      <c r="L16" s="3">
        <f>+L14*N2</f>
        <v>2.2040000000000002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77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78</v>
      </c>
      <c r="B18" s="42">
        <f>+O18</f>
        <v>2.0790000000000002</v>
      </c>
      <c r="C18" s="44" t="s">
        <v>79</v>
      </c>
      <c r="D18" s="45">
        <f>+B17</f>
        <v>0</v>
      </c>
      <c r="E18" s="46" t="s">
        <v>80</v>
      </c>
      <c r="F18" s="51">
        <v>180</v>
      </c>
      <c r="G18" s="47" t="s">
        <v>81</v>
      </c>
      <c r="H18" s="52">
        <f>(+B18*D18)*F18</f>
        <v>0</v>
      </c>
      <c r="K18" s="33"/>
      <c r="O18" s="42">
        <f>SUM(O14:O16)</f>
        <v>2.0790000000000002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74</v>
      </c>
      <c r="B20" s="101" t="str">
        <f>+B8</f>
        <v>C57BL6 mice</v>
      </c>
      <c r="C20" s="28"/>
      <c r="D20" s="53" t="s">
        <v>83</v>
      </c>
      <c r="E20" s="29"/>
      <c r="F20" s="29"/>
      <c r="G20" s="29"/>
      <c r="H20" s="30"/>
      <c r="J20" s="2" t="s">
        <v>113</v>
      </c>
      <c r="K20" s="33">
        <f>K16</f>
        <v>2018</v>
      </c>
      <c r="L20" s="3">
        <f>+L16</f>
        <v>2.2040000000000002</v>
      </c>
      <c r="M20" s="32">
        <f>+$M$7</f>
        <v>12</v>
      </c>
      <c r="N20" s="32">
        <f>+$N$7</f>
        <v>12</v>
      </c>
      <c r="O20" s="3">
        <f>+L20/M20*N20</f>
        <v>2.2040000000000002</v>
      </c>
    </row>
    <row r="21" spans="1:15" ht="15" customHeight="1">
      <c r="A21" s="34" t="s">
        <v>75</v>
      </c>
      <c r="B21" s="41">
        <f>+B9</f>
        <v>40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76</v>
      </c>
      <c r="B22" s="41">
        <f>+B10</f>
        <v>5</v>
      </c>
      <c r="C22" s="35"/>
      <c r="D22" s="35"/>
      <c r="E22" s="16"/>
      <c r="F22" s="16"/>
      <c r="G22" s="16"/>
      <c r="H22" s="36"/>
      <c r="J22" s="2" t="s">
        <v>113</v>
      </c>
      <c r="K22" s="33">
        <f>K20+1</f>
        <v>2019</v>
      </c>
      <c r="L22" s="3">
        <f>+L20*N2</f>
        <v>2.3359999999999999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77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78</v>
      </c>
      <c r="B24" s="42">
        <f>+O24</f>
        <v>2.2040000000000002</v>
      </c>
      <c r="C24" s="44" t="s">
        <v>79</v>
      </c>
      <c r="D24" s="45">
        <f>+B23</f>
        <v>0</v>
      </c>
      <c r="E24" s="46" t="s">
        <v>80</v>
      </c>
      <c r="F24" s="51">
        <f>+F12</f>
        <v>280</v>
      </c>
      <c r="G24" s="47" t="s">
        <v>81</v>
      </c>
      <c r="H24" s="54">
        <f>+B24*D24*F24</f>
        <v>0</v>
      </c>
      <c r="K24" s="33"/>
      <c r="O24" s="42">
        <f>SUM(O20:O22)</f>
        <v>2.2040000000000002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74</v>
      </c>
      <c r="B26" s="101" t="str">
        <f>+B8</f>
        <v>C57BL6 mice</v>
      </c>
      <c r="C26" s="28"/>
      <c r="D26" s="55" t="s">
        <v>84</v>
      </c>
      <c r="E26" s="29"/>
      <c r="F26" s="29"/>
      <c r="G26" s="29"/>
      <c r="H26" s="30"/>
      <c r="J26" s="2" t="s">
        <v>113</v>
      </c>
      <c r="K26" s="33">
        <f>K22</f>
        <v>2019</v>
      </c>
      <c r="L26" s="3">
        <f>+L22</f>
        <v>2.3359999999999999</v>
      </c>
      <c r="M26" s="32">
        <f>+$M$7</f>
        <v>12</v>
      </c>
      <c r="N26" s="32">
        <f>+$N$7</f>
        <v>12</v>
      </c>
      <c r="O26" s="3">
        <f>+L26/M26*N26</f>
        <v>2.3359999999999999</v>
      </c>
    </row>
    <row r="27" spans="1:15" ht="15" customHeight="1">
      <c r="A27" s="34" t="s">
        <v>75</v>
      </c>
      <c r="B27" s="41">
        <f>+B9</f>
        <v>40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76</v>
      </c>
      <c r="B28" s="41">
        <f>+B10</f>
        <v>5</v>
      </c>
      <c r="C28" s="35"/>
      <c r="D28" s="35"/>
      <c r="E28" s="16"/>
      <c r="F28" s="16"/>
      <c r="G28" s="16"/>
      <c r="H28" s="36"/>
      <c r="J28" s="2" t="s">
        <v>113</v>
      </c>
      <c r="K28" s="33">
        <f>K26+1</f>
        <v>2020</v>
      </c>
      <c r="L28" s="3">
        <f>+L26*N2</f>
        <v>2.476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77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78</v>
      </c>
      <c r="B30" s="42">
        <f>+O30</f>
        <v>2.3359999999999999</v>
      </c>
      <c r="C30" s="44" t="s">
        <v>79</v>
      </c>
      <c r="D30" s="45">
        <f>+B29</f>
        <v>0</v>
      </c>
      <c r="E30" s="46" t="s">
        <v>80</v>
      </c>
      <c r="F30" s="51">
        <f>+F12</f>
        <v>280</v>
      </c>
      <c r="G30" s="47" t="s">
        <v>81</v>
      </c>
      <c r="H30" s="56">
        <f>+B30*D30*F30</f>
        <v>0</v>
      </c>
      <c r="K30" s="33"/>
      <c r="O30" s="42">
        <f>SUM(O26:O28)</f>
        <v>2.3359999999999999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74</v>
      </c>
      <c r="B32" s="101" t="str">
        <f>+B8</f>
        <v>C57BL6 mice</v>
      </c>
      <c r="C32" s="28"/>
      <c r="D32" s="57" t="s">
        <v>85</v>
      </c>
      <c r="E32" s="29"/>
      <c r="F32" s="29"/>
      <c r="G32" s="29"/>
      <c r="H32" s="30"/>
      <c r="J32" s="2" t="s">
        <v>113</v>
      </c>
      <c r="K32" s="33">
        <f>K28</f>
        <v>2020</v>
      </c>
      <c r="L32" s="3">
        <f>+L28</f>
        <v>2.476</v>
      </c>
      <c r="M32" s="32">
        <f>+$M$7</f>
        <v>12</v>
      </c>
      <c r="N32" s="32">
        <f>+$N$7</f>
        <v>12</v>
      </c>
      <c r="O32" s="3">
        <f>+L32/M32*N32</f>
        <v>2.476</v>
      </c>
    </row>
    <row r="33" spans="1:15" ht="15" customHeight="1">
      <c r="A33" s="34" t="s">
        <v>75</v>
      </c>
      <c r="B33" s="41">
        <f>+B9</f>
        <v>40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76</v>
      </c>
      <c r="B34" s="41">
        <f>+B10</f>
        <v>5</v>
      </c>
      <c r="C34" s="35"/>
      <c r="D34" s="35"/>
      <c r="E34" s="16"/>
      <c r="F34" s="16"/>
      <c r="G34" s="16"/>
      <c r="H34" s="36"/>
      <c r="J34" s="2" t="s">
        <v>113</v>
      </c>
      <c r="K34" s="33">
        <f>K32+1</f>
        <v>2021</v>
      </c>
      <c r="L34" s="3">
        <f>+L32*N2</f>
        <v>2.625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77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78</v>
      </c>
      <c r="B36" s="42">
        <f>+O36</f>
        <v>2.476</v>
      </c>
      <c r="C36" s="44" t="s">
        <v>79</v>
      </c>
      <c r="D36" s="45">
        <f>+B35</f>
        <v>0</v>
      </c>
      <c r="E36" s="46" t="s">
        <v>80</v>
      </c>
      <c r="F36" s="51">
        <f>+F12</f>
        <v>280</v>
      </c>
      <c r="G36" s="47" t="s">
        <v>81</v>
      </c>
      <c r="H36" s="58">
        <f>+B36*D36*F36</f>
        <v>0</v>
      </c>
      <c r="K36" s="33"/>
      <c r="O36" s="42">
        <f>SUM(O32:O34)</f>
        <v>2.476</v>
      </c>
    </row>
    <row r="37" spans="1:15" ht="15" customHeight="1">
      <c r="C37" s="35"/>
      <c r="D37" s="49"/>
      <c r="K37" s="33"/>
    </row>
    <row r="38" spans="1:15" ht="15" customHeight="1">
      <c r="A38" s="2" t="s">
        <v>114</v>
      </c>
      <c r="C38" s="35"/>
      <c r="D38" s="49"/>
      <c r="H38" s="16"/>
      <c r="J38" s="2" t="s">
        <v>113</v>
      </c>
      <c r="K38" s="33">
        <f>K34</f>
        <v>2021</v>
      </c>
      <c r="L38" s="3">
        <f>+L34</f>
        <v>2.625</v>
      </c>
      <c r="M38" s="32">
        <f>+$M$7</f>
        <v>12</v>
      </c>
      <c r="N38" s="32">
        <f>+$N$7</f>
        <v>12</v>
      </c>
      <c r="O38" s="3">
        <f>+L38/M38*N38</f>
        <v>2.625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115</v>
      </c>
      <c r="C40" s="104"/>
      <c r="D40" s="49"/>
      <c r="H40" s="114">
        <f>+H12+H18+H24+H30+H36+H38</f>
        <v>4393</v>
      </c>
      <c r="J40" s="2" t="s">
        <v>113</v>
      </c>
      <c r="K40" s="33">
        <f>K38+1</f>
        <v>2022</v>
      </c>
      <c r="L40" s="3">
        <f>+L38*N2</f>
        <v>2.7829999999999999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116</v>
      </c>
      <c r="B42" s="105"/>
      <c r="C42" s="109" t="str">
        <f>'5YR'!D70</f>
        <v>FY20</v>
      </c>
      <c r="D42" s="110" t="str">
        <f>'5YR'!E70</f>
        <v>FY21</v>
      </c>
      <c r="H42" s="113"/>
      <c r="O42" s="42">
        <f>SUM(O38:O40)</f>
        <v>2.625</v>
      </c>
    </row>
    <row r="43" spans="1:15" ht="20.100000000000001" customHeight="1">
      <c r="A43" s="2" t="s">
        <v>117</v>
      </c>
      <c r="B43" s="106">
        <v>38960</v>
      </c>
      <c r="C43" s="111">
        <f>'5YR'!D72</f>
        <v>0</v>
      </c>
      <c r="D43" s="112">
        <f>'5YR'!E72</f>
        <v>0</v>
      </c>
      <c r="H43" s="108">
        <f>$H$12/12*'5YR'!$F$20*$C$43+$H$12/12*'5YR'!F21*$D$43</f>
        <v>0</v>
      </c>
    </row>
    <row r="44" spans="1:15" ht="20.100000000000001" customHeight="1">
      <c r="H44" s="108">
        <f>(+H18+H24+H30+H36)*$D$43</f>
        <v>0</v>
      </c>
    </row>
    <row r="45" spans="1:15" ht="7.5" customHeight="1">
      <c r="H45" s="108"/>
    </row>
    <row r="46" spans="1:15" ht="20.100000000000001" customHeight="1">
      <c r="A46" s="2" t="s">
        <v>118</v>
      </c>
      <c r="D46" s="107"/>
      <c r="H46" s="115">
        <f>+H40+H43+H44</f>
        <v>4393</v>
      </c>
    </row>
    <row r="48" spans="1:15" ht="20.100000000000001" customHeight="1">
      <c r="A48" s="2" t="s">
        <v>119</v>
      </c>
    </row>
    <row r="49" spans="1:8" ht="20.100000000000001" customHeight="1">
      <c r="A49" s="2" t="s">
        <v>120</v>
      </c>
    </row>
    <row r="50" spans="1:8" ht="20.100000000000001" customHeight="1">
      <c r="A50" s="119" t="s">
        <v>121</v>
      </c>
      <c r="H50" s="102"/>
    </row>
    <row r="51" spans="1:8" ht="20.100000000000001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18" sqref="A18:B18"/>
    </sheetView>
  </sheetViews>
  <sheetFormatPr defaultColWidth="9.33203125" defaultRowHeight="12.75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'5YR'!C11</f>
        <v>0</v>
      </c>
    </row>
    <row r="2" spans="1:16">
      <c r="A2" s="82">
        <f>'5YR'!C18</f>
        <v>0</v>
      </c>
    </row>
    <row r="3" spans="1:16">
      <c r="A3" s="82">
        <f>'5YR'!C17</f>
        <v>0</v>
      </c>
    </row>
    <row r="5" spans="1:16">
      <c r="A5" s="2" t="s">
        <v>86</v>
      </c>
      <c r="B5" s="81">
        <f>'5YR'!C15</f>
        <v>0</v>
      </c>
      <c r="C5" s="81" t="e">
        <f>'5YR'!#REF!</f>
        <v>#REF!</v>
      </c>
    </row>
    <row r="8" spans="1:16">
      <c r="A8" s="63"/>
      <c r="B8" s="64"/>
      <c r="C8" s="64"/>
      <c r="D8" s="64"/>
      <c r="E8" s="64"/>
      <c r="F8" s="73" t="s">
        <v>5</v>
      </c>
      <c r="G8" s="74"/>
      <c r="H8" s="73" t="s">
        <v>6</v>
      </c>
      <c r="I8" s="74"/>
      <c r="J8" s="73" t="s">
        <v>7</v>
      </c>
      <c r="K8" s="74"/>
      <c r="L8" s="73" t="s">
        <v>8</v>
      </c>
      <c r="M8" s="74"/>
      <c r="N8" s="73" t="s">
        <v>9</v>
      </c>
      <c r="O8" s="75"/>
      <c r="P8" s="73" t="s">
        <v>10</v>
      </c>
    </row>
    <row r="9" spans="1:16">
      <c r="A9" s="72" t="s">
        <v>87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>
        <f>'5YR'!B27</f>
        <v>0</v>
      </c>
      <c r="B10" s="325" t="s">
        <v>96</v>
      </c>
      <c r="C10" s="325"/>
      <c r="D10" s="325"/>
      <c r="E10" s="66">
        <f>'5YR'!F27</f>
        <v>0</v>
      </c>
      <c r="F10" s="67">
        <f>'5YR'!J27</f>
        <v>0</v>
      </c>
      <c r="G10" s="16"/>
      <c r="H10" s="67" t="e">
        <f>'5YR'!#REF!</f>
        <v>#REF!</v>
      </c>
      <c r="I10" s="16"/>
      <c r="J10" s="67" t="e">
        <f>'5YR'!#REF!</f>
        <v>#REF!</v>
      </c>
      <c r="K10" s="16"/>
      <c r="L10" s="67" t="e">
        <f>'5YR'!#REF!</f>
        <v>#REF!</v>
      </c>
      <c r="M10" s="16"/>
      <c r="N10" s="67" t="e">
        <f>'5YR'!#REF!</f>
        <v>#REF!</v>
      </c>
      <c r="O10" s="16"/>
      <c r="P10" s="65"/>
    </row>
    <row r="11" spans="1:16">
      <c r="A11" s="34" t="e">
        <f>'5YR'!#REF!</f>
        <v>#REF!</v>
      </c>
      <c r="B11" s="325" t="e">
        <f>'5YR'!#REF!</f>
        <v>#REF!</v>
      </c>
      <c r="C11" s="325"/>
      <c r="D11" s="325"/>
      <c r="E11" s="66" t="e">
        <f>'5YR'!#REF!</f>
        <v>#REF!</v>
      </c>
      <c r="F11" s="67" t="e">
        <f>'5YR'!#REF!</f>
        <v>#REF!</v>
      </c>
      <c r="G11" s="16"/>
      <c r="H11" s="67" t="e">
        <f>'5YR'!#REF!</f>
        <v>#REF!</v>
      </c>
      <c r="I11" s="16"/>
      <c r="J11" s="67" t="e">
        <f>'5YR'!#REF!</f>
        <v>#REF!</v>
      </c>
      <c r="K11" s="16"/>
      <c r="L11" s="67" t="e">
        <f>'5YR'!#REF!</f>
        <v>#REF!</v>
      </c>
      <c r="M11" s="16"/>
      <c r="N11" s="67" t="e">
        <f>'5YR'!#REF!</f>
        <v>#REF!</v>
      </c>
      <c r="O11" s="16"/>
      <c r="P11" s="65"/>
    </row>
    <row r="12" spans="1:16">
      <c r="A12" s="34" t="e">
        <f>'5YR'!#REF!</f>
        <v>#REF!</v>
      </c>
      <c r="B12" s="325" t="e">
        <f>'5YR'!#REF!</f>
        <v>#REF!</v>
      </c>
      <c r="C12" s="325"/>
      <c r="D12" s="325"/>
      <c r="E12" s="66" t="e">
        <f>'5YR'!#REF!</f>
        <v>#REF!</v>
      </c>
      <c r="F12" s="67" t="e">
        <f>'5YR'!#REF!</f>
        <v>#REF!</v>
      </c>
      <c r="G12" s="16"/>
      <c r="H12" s="67" t="e">
        <f>'5YR'!#REF!</f>
        <v>#REF!</v>
      </c>
      <c r="I12" s="16"/>
      <c r="J12" s="67" t="e">
        <f>'5YR'!#REF!</f>
        <v>#REF!</v>
      </c>
      <c r="K12" s="16"/>
      <c r="L12" s="67" t="e">
        <f>'5YR'!#REF!</f>
        <v>#REF!</v>
      </c>
      <c r="M12" s="16"/>
      <c r="N12" s="67" t="e">
        <f>'5YR'!#REF!</f>
        <v>#REF!</v>
      </c>
      <c r="O12" s="16"/>
      <c r="P12" s="65"/>
    </row>
    <row r="13" spans="1:16">
      <c r="A13" s="34" t="e">
        <f>'5YR'!#REF!</f>
        <v>#REF!</v>
      </c>
      <c r="B13" s="325" t="e">
        <f>'5YR'!#REF!</f>
        <v>#REF!</v>
      </c>
      <c r="C13" s="325"/>
      <c r="D13" s="325"/>
      <c r="E13" s="66" t="e">
        <f>'5YR'!#REF!</f>
        <v>#REF!</v>
      </c>
      <c r="F13" s="67" t="e">
        <f>'5YR'!#REF!</f>
        <v>#REF!</v>
      </c>
      <c r="G13" s="16"/>
      <c r="H13" s="67" t="e">
        <f>'5YR'!#REF!</f>
        <v>#REF!</v>
      </c>
      <c r="I13" s="16"/>
      <c r="J13" s="67" t="e">
        <f>'5YR'!#REF!</f>
        <v>#REF!</v>
      </c>
      <c r="K13" s="16"/>
      <c r="L13" s="67" t="e">
        <f>'5YR'!#REF!</f>
        <v>#REF!</v>
      </c>
      <c r="M13" s="16"/>
      <c r="N13" s="67" t="e">
        <f>'5YR'!#REF!</f>
        <v>#REF!</v>
      </c>
      <c r="O13" s="16"/>
      <c r="P13" s="65"/>
    </row>
    <row r="14" spans="1:16">
      <c r="A14" s="34" t="e">
        <f>'5YR'!#REF!</f>
        <v>#REF!</v>
      </c>
      <c r="B14" s="325" t="e">
        <f>'5YR'!#REF!</f>
        <v>#REF!</v>
      </c>
      <c r="C14" s="325"/>
      <c r="D14" s="325"/>
      <c r="E14" s="66" t="e">
        <f>'5YR'!#REF!</f>
        <v>#REF!</v>
      </c>
      <c r="F14" s="67" t="e">
        <f>'5YR'!#REF!</f>
        <v>#REF!</v>
      </c>
      <c r="G14" s="16"/>
      <c r="H14" s="67" t="e">
        <f>'5YR'!#REF!</f>
        <v>#REF!</v>
      </c>
      <c r="I14" s="16"/>
      <c r="J14" s="67" t="e">
        <f>'5YR'!#REF!</f>
        <v>#REF!</v>
      </c>
      <c r="K14" s="16"/>
      <c r="L14" s="67" t="e">
        <f>'5YR'!#REF!</f>
        <v>#REF!</v>
      </c>
      <c r="M14" s="16"/>
      <c r="N14" s="67" t="e">
        <f>'5YR'!#REF!</f>
        <v>#REF!</v>
      </c>
      <c r="O14" s="16"/>
      <c r="P14" s="65"/>
    </row>
    <row r="15" spans="1:16">
      <c r="A15" s="34" t="str">
        <f>'5YR'!B34</f>
        <v>Other Personnel</v>
      </c>
      <c r="B15" s="325"/>
      <c r="C15" s="325"/>
      <c r="D15" s="325"/>
      <c r="E15" s="66"/>
      <c r="F15" s="67">
        <f>'5YR'!J38</f>
        <v>0</v>
      </c>
      <c r="G15" s="16"/>
      <c r="H15" s="67" t="e">
        <f>'5YR'!#REF!</f>
        <v>#REF!</v>
      </c>
      <c r="I15" s="16"/>
      <c r="J15" s="67" t="e">
        <f>'5YR'!#REF!</f>
        <v>#REF!</v>
      </c>
      <c r="K15" s="16"/>
      <c r="L15" s="67" t="e">
        <f>'5YR'!#REF!</f>
        <v>#REF!</v>
      </c>
      <c r="M15" s="16"/>
      <c r="N15" s="67" t="e">
        <f>'5YR'!#REF!</f>
        <v>#REF!</v>
      </c>
      <c r="O15" s="16"/>
      <c r="P15" s="65"/>
    </row>
    <row r="16" spans="1:16">
      <c r="A16" s="34" t="str">
        <f>'5YR'!B40</f>
        <v>Postdocs</v>
      </c>
      <c r="B16" s="325"/>
      <c r="C16" s="325"/>
      <c r="D16" s="325"/>
      <c r="E16" s="66"/>
      <c r="F16" s="67">
        <f>'5YR'!J44</f>
        <v>0</v>
      </c>
      <c r="G16" s="16"/>
      <c r="H16" s="67" t="e">
        <f>'5YR'!#REF!</f>
        <v>#REF!</v>
      </c>
      <c r="I16" s="16"/>
      <c r="J16" s="67" t="e">
        <f>'5YR'!#REF!</f>
        <v>#REF!</v>
      </c>
      <c r="K16" s="16"/>
      <c r="L16" s="67" t="e">
        <f>'5YR'!#REF!</f>
        <v>#REF!</v>
      </c>
      <c r="M16" s="16"/>
      <c r="N16" s="67" t="e">
        <f>'5YR'!#REF!</f>
        <v>#REF!</v>
      </c>
      <c r="O16" s="16"/>
      <c r="P16" s="65"/>
    </row>
    <row r="17" spans="1:16" s="16" customFormat="1">
      <c r="A17" s="34" t="str">
        <f>'5YR'!B46</f>
        <v>Graduate Students</v>
      </c>
      <c r="B17" s="325"/>
      <c r="C17" s="325"/>
      <c r="D17" s="325"/>
      <c r="E17" s="66"/>
      <c r="F17" s="67">
        <f>'5YR'!J49</f>
        <v>0</v>
      </c>
      <c r="H17" s="67" t="e">
        <f>'5YR'!#REF!</f>
        <v>#REF!</v>
      </c>
      <c r="J17" s="67" t="e">
        <f>'5YR'!#REF!</f>
        <v>#REF!</v>
      </c>
      <c r="L17" s="67" t="e">
        <f>'5YR'!#REF!</f>
        <v>#REF!</v>
      </c>
      <c r="N17" s="67" t="e">
        <f>'5YR'!#REF!</f>
        <v>#REF!</v>
      </c>
      <c r="P17" s="65"/>
    </row>
    <row r="18" spans="1:16">
      <c r="A18" s="62" t="s">
        <v>35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88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35</v>
      </c>
      <c r="B23" s="46"/>
      <c r="C23" s="46"/>
      <c r="D23" s="46"/>
      <c r="E23" s="46"/>
      <c r="F23" s="68">
        <f>'5YR'!J55</f>
        <v>0</v>
      </c>
      <c r="G23" s="46"/>
      <c r="H23" s="68" t="e">
        <f>'5YR'!#REF!</f>
        <v>#REF!</v>
      </c>
      <c r="I23" s="70"/>
      <c r="J23" s="68" t="e">
        <f>'5YR'!#REF!</f>
        <v>#REF!</v>
      </c>
      <c r="K23" s="70"/>
      <c r="L23" s="68" t="e">
        <f>'5YR'!#REF!</f>
        <v>#REF!</v>
      </c>
      <c r="M23" s="70"/>
      <c r="N23" s="68" t="e">
        <f>'5YR'!#REF!</f>
        <v>#REF!</v>
      </c>
      <c r="O23" s="46"/>
      <c r="P23" s="68" t="e">
        <f>SUM(F23:N23)</f>
        <v>#REF!</v>
      </c>
    </row>
    <row r="24" spans="1:16">
      <c r="A24" s="72" t="s">
        <v>89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'5YR'!J51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90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'5YR'!J53+'5YR'!J54</f>
        <v>0</v>
      </c>
      <c r="G27" s="46"/>
      <c r="H27" s="68" t="e">
        <f>'5YR'!#REF!+'5YR'!#REF!</f>
        <v>#REF!</v>
      </c>
      <c r="I27" s="70"/>
      <c r="J27" s="68" t="e">
        <f>'5YR'!#REF!+'5YR'!#REF!</f>
        <v>#REF!</v>
      </c>
      <c r="K27" s="70"/>
      <c r="L27" s="68" t="e">
        <f>'5YR'!#REF!+'5YR'!#REF!</f>
        <v>#REF!</v>
      </c>
      <c r="M27" s="70"/>
      <c r="N27" s="68" t="e">
        <f>'5YR'!#REF!+'5YR'!#REF!</f>
        <v>#REF!</v>
      </c>
      <c r="O27" s="46"/>
      <c r="P27" s="68" t="e">
        <f>SUM(F27:N27)</f>
        <v>#REF!</v>
      </c>
    </row>
    <row r="28" spans="1:16">
      <c r="A28" s="72" t="s">
        <v>91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35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92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93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94</v>
      </c>
      <c r="B35" s="46"/>
      <c r="C35" s="46"/>
      <c r="D35" s="46"/>
      <c r="E35" s="46"/>
      <c r="F35" s="68">
        <f>'5YR'!J73</f>
        <v>0</v>
      </c>
      <c r="G35" s="46"/>
      <c r="H35" s="68" t="e">
        <f>'5YR'!#REF!</f>
        <v>#REF!</v>
      </c>
      <c r="I35" s="70"/>
      <c r="J35" s="68" t="e">
        <f>'5YR'!#REF!</f>
        <v>#REF!</v>
      </c>
      <c r="K35" s="70"/>
      <c r="L35" s="68" t="e">
        <f>'5YR'!#REF!</f>
        <v>#REF!</v>
      </c>
      <c r="M35" s="70"/>
      <c r="N35" s="68" t="e">
        <f>'5YR'!#REF!</f>
        <v>#REF!</v>
      </c>
      <c r="O35" s="46"/>
      <c r="P35" s="68" t="e">
        <f>SUM(F35:N35)</f>
        <v>#REF!</v>
      </c>
    </row>
    <row r="36" spans="1:16">
      <c r="A36" s="76" t="s">
        <v>95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A18" sqref="A18:B18"/>
    </sheetView>
  </sheetViews>
  <sheetFormatPr defaultColWidth="9.33203125" defaultRowHeight="14.25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53" t="s">
        <v>103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7.5" customHeight="1">
      <c r="A2" s="354"/>
      <c r="B2" s="354"/>
      <c r="C2" s="354"/>
      <c r="D2" s="354"/>
      <c r="E2" s="354"/>
      <c r="F2" s="354"/>
      <c r="G2" s="354"/>
      <c r="H2" s="354"/>
      <c r="I2" s="354"/>
    </row>
    <row r="3" spans="1:13" ht="15">
      <c r="A3" s="85" t="s">
        <v>14</v>
      </c>
      <c r="B3" s="326"/>
      <c r="C3" s="326"/>
      <c r="D3" s="326"/>
      <c r="E3" s="326"/>
      <c r="F3" s="326"/>
      <c r="G3" s="326"/>
      <c r="H3" s="326"/>
      <c r="I3" s="326"/>
    </row>
    <row r="4" spans="1:13" ht="15">
      <c r="A4" s="85" t="s">
        <v>97</v>
      </c>
      <c r="B4" s="326"/>
      <c r="C4" s="326"/>
      <c r="D4" s="326"/>
      <c r="E4" s="326"/>
      <c r="F4" s="326"/>
      <c r="G4" s="326"/>
      <c r="H4" s="326"/>
      <c r="I4" s="326"/>
    </row>
    <row r="5" spans="1:13" ht="15">
      <c r="A5" s="85" t="s">
        <v>98</v>
      </c>
      <c r="B5" s="326"/>
      <c r="C5" s="326"/>
      <c r="D5" s="326"/>
      <c r="E5" s="326"/>
      <c r="F5" s="326"/>
      <c r="G5" s="326"/>
      <c r="H5" s="326"/>
      <c r="I5" s="326"/>
    </row>
    <row r="6" spans="1:13" ht="15">
      <c r="A6" s="85" t="s">
        <v>99</v>
      </c>
      <c r="B6" s="334"/>
      <c r="C6" s="334"/>
      <c r="D6" s="334"/>
      <c r="E6" s="334"/>
      <c r="F6" s="334"/>
      <c r="G6" s="334"/>
      <c r="H6" s="334"/>
      <c r="I6" s="334"/>
    </row>
    <row r="7" spans="1:13">
      <c r="A7" s="335"/>
      <c r="B7" s="335"/>
      <c r="C7" s="335"/>
      <c r="D7" s="335"/>
      <c r="E7" s="335"/>
      <c r="F7" s="335"/>
      <c r="G7" s="335"/>
      <c r="H7" s="335"/>
      <c r="I7" s="335"/>
      <c r="J7" s="86"/>
    </row>
    <row r="8" spans="1:13" ht="15" customHeight="1" thickBot="1">
      <c r="A8" s="336" t="s">
        <v>100</v>
      </c>
      <c r="B8" s="336"/>
      <c r="C8" s="337"/>
      <c r="D8" s="340" t="s">
        <v>104</v>
      </c>
      <c r="E8" s="343" t="s">
        <v>101</v>
      </c>
      <c r="F8" s="344"/>
      <c r="G8" s="344"/>
      <c r="H8" s="344"/>
      <c r="I8" s="345"/>
      <c r="J8" s="87" t="s">
        <v>105</v>
      </c>
      <c r="K8" s="84"/>
    </row>
    <row r="9" spans="1:13" ht="15.75" thickBot="1">
      <c r="A9" s="338"/>
      <c r="B9" s="338"/>
      <c r="C9" s="339"/>
      <c r="D9" s="341"/>
      <c r="E9" s="346" t="s">
        <v>73</v>
      </c>
      <c r="F9" s="346" t="s">
        <v>82</v>
      </c>
      <c r="G9" s="346" t="s">
        <v>83</v>
      </c>
      <c r="H9" s="346" t="s">
        <v>84</v>
      </c>
      <c r="I9" s="351" t="s">
        <v>85</v>
      </c>
      <c r="J9" s="88"/>
      <c r="K9" s="84"/>
    </row>
    <row r="10" spans="1:13" ht="15">
      <c r="A10" s="348"/>
      <c r="B10" s="348"/>
      <c r="C10" s="349"/>
      <c r="D10" s="342"/>
      <c r="E10" s="347"/>
      <c r="F10" s="350"/>
      <c r="G10" s="350"/>
      <c r="H10" s="350"/>
      <c r="I10" s="352"/>
      <c r="J10" s="89" t="s">
        <v>106</v>
      </c>
      <c r="K10" s="90"/>
      <c r="L10" s="90"/>
      <c r="M10" s="90"/>
    </row>
    <row r="11" spans="1:13">
      <c r="A11" s="326" t="s">
        <v>107</v>
      </c>
      <c r="B11" s="326"/>
      <c r="C11" s="84" t="s">
        <v>102</v>
      </c>
      <c r="D11" s="91"/>
      <c r="E11" s="92"/>
      <c r="F11" s="93"/>
      <c r="G11" s="93"/>
      <c r="H11" s="93"/>
      <c r="I11" s="94"/>
      <c r="J11" s="95"/>
    </row>
    <row r="12" spans="1:13">
      <c r="A12" s="326"/>
      <c r="B12" s="326"/>
      <c r="C12" s="84"/>
      <c r="D12" s="96"/>
      <c r="E12" s="92"/>
      <c r="F12" s="93"/>
      <c r="G12" s="93"/>
      <c r="H12" s="93"/>
      <c r="I12" s="92"/>
      <c r="J12" s="95"/>
    </row>
    <row r="13" spans="1:13">
      <c r="A13" s="326"/>
      <c r="B13" s="326"/>
      <c r="C13" s="84"/>
      <c r="D13" s="96"/>
      <c r="E13" s="92"/>
      <c r="F13" s="93"/>
      <c r="G13" s="93"/>
      <c r="H13" s="93"/>
      <c r="I13" s="92"/>
      <c r="J13" s="95"/>
    </row>
    <row r="14" spans="1:13">
      <c r="A14" s="326"/>
      <c r="B14" s="326"/>
      <c r="C14" s="84"/>
      <c r="D14" s="96"/>
      <c r="E14" s="92"/>
      <c r="F14" s="93"/>
      <c r="G14" s="93"/>
      <c r="H14" s="93"/>
      <c r="I14" s="92"/>
      <c r="J14" s="95"/>
    </row>
    <row r="15" spans="1:13">
      <c r="A15" s="326"/>
      <c r="B15" s="326"/>
      <c r="C15" s="84"/>
      <c r="D15" s="96"/>
      <c r="E15" s="92"/>
      <c r="F15" s="93"/>
      <c r="G15" s="93"/>
      <c r="H15" s="93"/>
      <c r="I15" s="92"/>
      <c r="J15" s="95"/>
    </row>
    <row r="16" spans="1:13">
      <c r="A16" s="326"/>
      <c r="B16" s="326"/>
      <c r="C16" s="84"/>
      <c r="D16" s="96"/>
      <c r="E16" s="92"/>
      <c r="F16" s="93"/>
      <c r="G16" s="93"/>
      <c r="H16" s="93"/>
      <c r="I16" s="92"/>
      <c r="J16" s="95"/>
    </row>
    <row r="17" spans="1:10">
      <c r="A17" s="326"/>
      <c r="B17" s="326"/>
      <c r="C17" s="84"/>
      <c r="D17" s="96"/>
      <c r="E17" s="92"/>
      <c r="F17" s="93"/>
      <c r="G17" s="93"/>
      <c r="H17" s="93"/>
      <c r="I17" s="92"/>
      <c r="J17" s="95"/>
    </row>
    <row r="18" spans="1:10">
      <c r="A18" s="326"/>
      <c r="B18" s="326"/>
      <c r="C18" s="84"/>
      <c r="D18" s="96"/>
      <c r="E18" s="92"/>
      <c r="F18" s="93"/>
      <c r="G18" s="93"/>
      <c r="H18" s="93"/>
      <c r="I18" s="92"/>
      <c r="J18" s="95"/>
    </row>
    <row r="19" spans="1:10">
      <c r="A19" s="326"/>
      <c r="B19" s="326"/>
      <c r="C19" s="84"/>
      <c r="D19" s="96"/>
      <c r="E19" s="92"/>
      <c r="F19" s="93"/>
      <c r="G19" s="93"/>
      <c r="H19" s="93"/>
      <c r="I19" s="92"/>
      <c r="J19" s="95"/>
    </row>
    <row r="20" spans="1:10">
      <c r="A20" s="326"/>
      <c r="B20" s="326"/>
      <c r="C20" s="84"/>
      <c r="D20" s="96"/>
      <c r="E20" s="92"/>
      <c r="F20" s="93"/>
      <c r="G20" s="93"/>
      <c r="H20" s="93"/>
      <c r="I20" s="92"/>
      <c r="J20" s="95"/>
    </row>
    <row r="21" spans="1:10">
      <c r="A21" s="326"/>
      <c r="B21" s="326"/>
      <c r="C21" s="84"/>
      <c r="D21" s="96"/>
      <c r="E21" s="92"/>
      <c r="F21" s="93"/>
      <c r="G21" s="93"/>
      <c r="H21" s="93"/>
      <c r="I21" s="92"/>
      <c r="J21" s="95"/>
    </row>
    <row r="22" spans="1:10">
      <c r="A22" s="326"/>
      <c r="B22" s="326"/>
      <c r="C22" s="84"/>
      <c r="D22" s="96"/>
      <c r="E22" s="92"/>
      <c r="F22" s="93"/>
      <c r="G22" s="93"/>
      <c r="H22" s="93"/>
      <c r="I22" s="92"/>
      <c r="J22" s="95"/>
    </row>
    <row r="23" spans="1:10">
      <c r="A23" s="326"/>
      <c r="B23" s="326"/>
      <c r="C23" s="84"/>
      <c r="D23" s="96"/>
      <c r="E23" s="92"/>
      <c r="F23" s="93"/>
      <c r="G23" s="93"/>
      <c r="H23" s="93"/>
      <c r="I23" s="92"/>
      <c r="J23" s="95"/>
    </row>
    <row r="24" spans="1:10">
      <c r="A24" s="326"/>
      <c r="B24" s="326"/>
      <c r="C24" s="84"/>
      <c r="D24" s="96"/>
      <c r="E24" s="92"/>
      <c r="F24" s="93"/>
      <c r="G24" s="93"/>
      <c r="H24" s="93"/>
      <c r="I24" s="92"/>
      <c r="J24" s="95"/>
    </row>
    <row r="25" spans="1:10">
      <c r="A25" s="326"/>
      <c r="B25" s="326"/>
      <c r="C25" s="84"/>
      <c r="D25" s="96"/>
      <c r="E25" s="92"/>
      <c r="F25" s="93"/>
      <c r="G25" s="93"/>
      <c r="H25" s="93"/>
      <c r="I25" s="92"/>
      <c r="J25" s="95"/>
    </row>
    <row r="26" spans="1:10">
      <c r="A26" s="326"/>
      <c r="B26" s="326"/>
      <c r="C26" s="84"/>
      <c r="D26" s="96"/>
      <c r="E26" s="92"/>
      <c r="F26" s="93"/>
      <c r="G26" s="93"/>
      <c r="H26" s="93"/>
      <c r="I26" s="92"/>
      <c r="J26" s="95"/>
    </row>
    <row r="27" spans="1:10">
      <c r="A27" s="326"/>
      <c r="B27" s="326"/>
      <c r="C27" s="84"/>
      <c r="D27" s="96"/>
      <c r="E27" s="92"/>
      <c r="F27" s="93"/>
      <c r="G27" s="93"/>
      <c r="H27" s="93"/>
      <c r="I27" s="92"/>
      <c r="J27" s="95"/>
    </row>
    <row r="28" spans="1:10">
      <c r="A28" s="326"/>
      <c r="B28" s="326"/>
      <c r="C28" s="84"/>
      <c r="D28" s="96"/>
      <c r="E28" s="92"/>
      <c r="F28" s="93"/>
      <c r="G28" s="93"/>
      <c r="H28" s="93"/>
      <c r="I28" s="92"/>
      <c r="J28" s="95"/>
    </row>
    <row r="29" spans="1:10">
      <c r="A29" s="328"/>
      <c r="B29" s="328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30" t="s">
        <v>108</v>
      </c>
      <c r="B30" s="330"/>
      <c r="C30" s="330"/>
      <c r="D30" s="330"/>
      <c r="E30" s="330"/>
      <c r="F30" s="330"/>
      <c r="G30" s="330"/>
      <c r="H30" s="330"/>
      <c r="I30" s="330"/>
    </row>
    <row r="31" spans="1:10" ht="21" customHeight="1">
      <c r="A31" s="328"/>
      <c r="B31" s="328"/>
      <c r="C31" s="328"/>
      <c r="D31" s="328"/>
      <c r="E31" s="328"/>
      <c r="F31" s="328"/>
      <c r="G31" s="328"/>
      <c r="H31" s="328"/>
      <c r="I31" s="328"/>
      <c r="J31" s="328"/>
    </row>
    <row r="32" spans="1:10" ht="21" customHeight="1">
      <c r="A32" s="328"/>
      <c r="B32" s="328"/>
      <c r="C32" s="328"/>
      <c r="D32" s="328"/>
      <c r="E32" s="328"/>
      <c r="F32" s="328"/>
      <c r="G32" s="328"/>
      <c r="H32" s="328"/>
      <c r="I32" s="328"/>
      <c r="J32" s="328"/>
    </row>
    <row r="33" spans="1:10" ht="21" customHeight="1">
      <c r="A33" s="328"/>
      <c r="B33" s="328"/>
      <c r="C33" s="328"/>
      <c r="D33" s="328"/>
      <c r="E33" s="328"/>
      <c r="F33" s="328"/>
      <c r="G33" s="328"/>
      <c r="H33" s="328"/>
      <c r="I33" s="328"/>
      <c r="J33" s="328"/>
    </row>
    <row r="34" spans="1:10" ht="21" customHeight="1">
      <c r="A34" s="328"/>
      <c r="B34" s="328"/>
      <c r="C34" s="328"/>
      <c r="D34" s="328"/>
      <c r="E34" s="328"/>
      <c r="F34" s="328"/>
      <c r="G34" s="328"/>
      <c r="H34" s="328"/>
      <c r="I34" s="328"/>
      <c r="J34" s="328"/>
    </row>
    <row r="35" spans="1:10" ht="21" customHeight="1">
      <c r="A35" s="329" t="s">
        <v>109</v>
      </c>
      <c r="B35" s="329"/>
      <c r="C35" s="329"/>
      <c r="D35" s="331" t="s">
        <v>110</v>
      </c>
      <c r="E35" s="331"/>
      <c r="F35" s="331"/>
      <c r="G35" s="331"/>
      <c r="H35" s="331"/>
      <c r="I35" s="331"/>
      <c r="J35" s="331"/>
    </row>
    <row r="36" spans="1:10" ht="27.75" customHeight="1">
      <c r="A36" s="332"/>
      <c r="B36" s="332"/>
      <c r="C36" s="332"/>
      <c r="D36" s="332"/>
      <c r="E36" s="332"/>
      <c r="F36" s="332"/>
      <c r="G36" s="332"/>
      <c r="H36" s="332"/>
      <c r="I36" s="332"/>
    </row>
    <row r="37" spans="1:10" ht="43.5" customHeight="1">
      <c r="A37" s="333" t="s">
        <v>111</v>
      </c>
      <c r="B37" s="333"/>
      <c r="C37" s="333"/>
      <c r="D37" s="333"/>
      <c r="E37" s="333"/>
      <c r="F37" s="333"/>
      <c r="G37" s="333"/>
      <c r="H37" s="333"/>
      <c r="I37" s="333"/>
      <c r="J37" s="333"/>
    </row>
    <row r="38" spans="1:10" ht="30.75" customHeight="1">
      <c r="A38" s="333" t="s">
        <v>112</v>
      </c>
      <c r="B38" s="333"/>
      <c r="C38" s="333"/>
      <c r="D38" s="333"/>
      <c r="E38" s="333"/>
      <c r="F38" s="333"/>
      <c r="G38" s="333"/>
      <c r="H38" s="333"/>
      <c r="I38" s="333"/>
      <c r="J38" s="333"/>
    </row>
    <row r="39" spans="1:10" ht="16.5" customHeight="1">
      <c r="A39" s="327"/>
      <c r="B39" s="327"/>
      <c r="C39" s="327"/>
      <c r="D39" s="327"/>
      <c r="E39" s="327"/>
      <c r="F39" s="327"/>
      <c r="G39" s="327"/>
      <c r="H39" s="327"/>
      <c r="I39" s="327"/>
    </row>
  </sheetData>
  <mergeCells count="46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J1"/>
    <mergeCell ref="A2:I2"/>
    <mergeCell ref="B3:I3"/>
    <mergeCell ref="B4:I4"/>
    <mergeCell ref="B5:I5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23:B23"/>
    <mergeCell ref="A24:B24"/>
    <mergeCell ref="A25:B25"/>
    <mergeCell ref="A26:B26"/>
    <mergeCell ref="A27:B27"/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</mergeCells>
  <phoneticPr fontId="6" type="noConversion"/>
  <printOptions horizontalCentered="1"/>
  <pageMargins left="0.5" right="0.5" top="0.5" bottom="0.5" header="0.5" footer="0.5"/>
  <pageSetup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5YR</vt:lpstr>
      <vt:lpstr>ANIMALS</vt:lpstr>
      <vt:lpstr>CONTRACT - SPONSOR Format</vt:lpstr>
      <vt:lpstr>NOA Addendum (Personnel)</vt:lpstr>
      <vt:lpstr>'5YR'!Print_Area</vt:lpstr>
      <vt:lpstr>ANIMALS!Print_Area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Dawna K Robinson</cp:lastModifiedBy>
  <cp:lastPrinted>2018-07-25T17:27:27Z</cp:lastPrinted>
  <dcterms:created xsi:type="dcterms:W3CDTF">2002-10-23T16:19:38Z</dcterms:created>
  <dcterms:modified xsi:type="dcterms:W3CDTF">2020-09-14T17:10:39Z</dcterms:modified>
</cp:coreProperties>
</file>