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0101568\Downloads\"/>
    </mc:Choice>
  </mc:AlternateContent>
  <xr:revisionPtr revIDLastSave="0" documentId="8_{6DBD7091-F967-486F-B63D-FC4594A1EDFE}" xr6:coauthVersionLast="28" xr6:coauthVersionMax="28" xr10:uidLastSave="{00000000-0000-0000-0000-000000000000}"/>
  <bookViews>
    <workbookView xWindow="0" yWindow="0" windowWidth="28800" windowHeight="12210" firstSheet="1" activeTab="1" xr2:uid="{00000000-000D-0000-FFFF-FFFF00000000}"/>
  </bookViews>
  <sheets>
    <sheet name="Combined Run Charts" sheetId="6" state="hidden" r:id="rId1"/>
    <sheet name="Run Chart Template" sheetId="10" r:id="rId2"/>
  </sheets>
  <definedNames>
    <definedName name="_xlnm.Print_Area" localSheetId="1">'Run Chart Template'!$B$2:$BD$55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283" i="10" l="1"/>
  <c r="AR283" i="10" s="1"/>
  <c r="AM283" i="10"/>
  <c r="J283" i="10"/>
  <c r="T283" i="10"/>
  <c r="AG5" i="10"/>
  <c r="K5" i="10" s="1"/>
  <c r="AG6" i="10"/>
  <c r="K6" i="10" s="1"/>
  <c r="AG7" i="10"/>
  <c r="K7" i="10" s="1"/>
  <c r="AG8" i="10"/>
  <c r="K8" i="10" s="1"/>
  <c r="AG9" i="10"/>
  <c r="K9" i="10" s="1"/>
  <c r="AG10" i="10"/>
  <c r="K10" i="10"/>
  <c r="AG11" i="10"/>
  <c r="K11" i="10" s="1"/>
  <c r="AG12" i="10"/>
  <c r="K12" i="10"/>
  <c r="AG13" i="10"/>
  <c r="K13" i="10" s="1"/>
  <c r="AG14" i="10"/>
  <c r="K14" i="10" s="1"/>
  <c r="AG15" i="10"/>
  <c r="K15" i="10" s="1"/>
  <c r="AG16" i="10"/>
  <c r="K16" i="10" s="1"/>
  <c r="AG17" i="10"/>
  <c r="K17" i="10" s="1"/>
  <c r="AG18" i="10"/>
  <c r="K18" i="10"/>
  <c r="AG19" i="10"/>
  <c r="K19" i="10" s="1"/>
  <c r="AG20" i="10"/>
  <c r="K20" i="10"/>
  <c r="AG21" i="10"/>
  <c r="K21" i="10" s="1"/>
  <c r="AG22" i="10"/>
  <c r="K22" i="10" s="1"/>
  <c r="AG23" i="10"/>
  <c r="K23" i="10" s="1"/>
  <c r="AG24" i="10"/>
  <c r="K24" i="10" s="1"/>
  <c r="AG25" i="10"/>
  <c r="K25" i="10" s="1"/>
  <c r="AG26" i="10"/>
  <c r="K26" i="10"/>
  <c r="AG27" i="10"/>
  <c r="K27" i="10" s="1"/>
  <c r="AG28" i="10"/>
  <c r="K28" i="10"/>
  <c r="AG29" i="10"/>
  <c r="K29" i="10" s="1"/>
  <c r="AG30" i="10"/>
  <c r="K30" i="10" s="1"/>
  <c r="AG31" i="10"/>
  <c r="K31" i="10" s="1"/>
  <c r="AG32" i="10"/>
  <c r="K32" i="10" s="1"/>
  <c r="AG33" i="10"/>
  <c r="K33" i="10" s="1"/>
  <c r="AG34" i="10"/>
  <c r="K34" i="10"/>
  <c r="AG35" i="10"/>
  <c r="K35" i="10" s="1"/>
  <c r="AG36" i="10"/>
  <c r="K36" i="10"/>
  <c r="AG37" i="10"/>
  <c r="K37" i="10" s="1"/>
  <c r="AG38" i="10"/>
  <c r="K38" i="10" s="1"/>
  <c r="AG39" i="10"/>
  <c r="K39" i="10" s="1"/>
  <c r="AG40" i="10"/>
  <c r="K40" i="10" s="1"/>
  <c r="AG41" i="10"/>
  <c r="K41" i="10" s="1"/>
  <c r="AG42" i="10"/>
  <c r="K42" i="10"/>
  <c r="AG43" i="10"/>
  <c r="K43" i="10" s="1"/>
  <c r="AG44" i="10"/>
  <c r="K44" i="10"/>
  <c r="AG45" i="10"/>
  <c r="K45" i="10" s="1"/>
  <c r="AG46" i="10"/>
  <c r="K46" i="10" s="1"/>
  <c r="AG47" i="10"/>
  <c r="K47" i="10" s="1"/>
  <c r="AG48" i="10"/>
  <c r="K48" i="10" s="1"/>
  <c r="AG49" i="10"/>
  <c r="K49" i="10" s="1"/>
  <c r="AG50" i="10"/>
  <c r="K50" i="10"/>
  <c r="AG51" i="10"/>
  <c r="K51" i="10" s="1"/>
  <c r="AG52" i="10"/>
  <c r="K52" i="10"/>
  <c r="AG53" i="10"/>
  <c r="K53" i="10" s="1"/>
  <c r="AG54" i="10"/>
  <c r="K54" i="10" s="1"/>
  <c r="AG55" i="10"/>
  <c r="K55" i="10" s="1"/>
  <c r="AG56" i="10"/>
  <c r="K56" i="10" s="1"/>
  <c r="AG57" i="10"/>
  <c r="K57" i="10" s="1"/>
  <c r="AG58" i="10"/>
  <c r="K58" i="10"/>
  <c r="AG59" i="10"/>
  <c r="K59" i="10" s="1"/>
  <c r="AG60" i="10"/>
  <c r="K60" i="10"/>
  <c r="AG61" i="10"/>
  <c r="K61" i="10" s="1"/>
  <c r="AG62" i="10"/>
  <c r="K62" i="10" s="1"/>
  <c r="AG63" i="10"/>
  <c r="K63" i="10" s="1"/>
  <c r="AG64" i="10"/>
  <c r="K64" i="10" s="1"/>
  <c r="AG65" i="10"/>
  <c r="K65" i="10" s="1"/>
  <c r="AG66" i="10"/>
  <c r="K66" i="10"/>
  <c r="AG67" i="10"/>
  <c r="K67" i="10" s="1"/>
  <c r="AG68" i="10"/>
  <c r="K68" i="10"/>
  <c r="AG69" i="10"/>
  <c r="K69" i="10" s="1"/>
  <c r="AG70" i="10"/>
  <c r="K70" i="10" s="1"/>
  <c r="AG71" i="10"/>
  <c r="K71" i="10" s="1"/>
  <c r="AG72" i="10"/>
  <c r="K72" i="10" s="1"/>
  <c r="AG73" i="10"/>
  <c r="K73" i="10" s="1"/>
  <c r="AG74" i="10"/>
  <c r="K74" i="10"/>
  <c r="AG75" i="10"/>
  <c r="K75" i="10" s="1"/>
  <c r="AG76" i="10"/>
  <c r="K76" i="10"/>
  <c r="AG77" i="10"/>
  <c r="K77" i="10" s="1"/>
  <c r="AG78" i="10"/>
  <c r="K78" i="10" s="1"/>
  <c r="AG79" i="10"/>
  <c r="K79" i="10" s="1"/>
  <c r="AG80" i="10"/>
  <c r="K80" i="10" s="1"/>
  <c r="AG81" i="10"/>
  <c r="K81" i="10" s="1"/>
  <c r="AG82" i="10"/>
  <c r="K82" i="10"/>
  <c r="AG83" i="10"/>
  <c r="K83" i="10" s="1"/>
  <c r="AG84" i="10"/>
  <c r="K84" i="10"/>
  <c r="AG85" i="10"/>
  <c r="K85" i="10" s="1"/>
  <c r="AG86" i="10"/>
  <c r="K86" i="10" s="1"/>
  <c r="AG87" i="10"/>
  <c r="K87" i="10" s="1"/>
  <c r="AG88" i="10"/>
  <c r="K88" i="10" s="1"/>
  <c r="AG89" i="10"/>
  <c r="K89" i="10" s="1"/>
  <c r="AG90" i="10"/>
  <c r="K90" i="10"/>
  <c r="AG91" i="10"/>
  <c r="K91" i="10" s="1"/>
  <c r="AG92" i="10"/>
  <c r="K92" i="10"/>
  <c r="AG93" i="10"/>
  <c r="K93" i="10" s="1"/>
  <c r="AG94" i="10"/>
  <c r="K94" i="10" s="1"/>
  <c r="AG95" i="10"/>
  <c r="K95" i="10" s="1"/>
  <c r="AG96" i="10"/>
  <c r="K96" i="10" s="1"/>
  <c r="AG97" i="10"/>
  <c r="K97" i="10" s="1"/>
  <c r="AG98" i="10"/>
  <c r="K98" i="10"/>
  <c r="AG99" i="10"/>
  <c r="K99" i="10" s="1"/>
  <c r="AG100" i="10"/>
  <c r="K100" i="10"/>
  <c r="AG101" i="10"/>
  <c r="K101" i="10" s="1"/>
  <c r="AG102" i="10"/>
  <c r="K102" i="10" s="1"/>
  <c r="AG103" i="10"/>
  <c r="K103" i="10" s="1"/>
  <c r="AG104" i="10"/>
  <c r="K104" i="10" s="1"/>
  <c r="AG105" i="10"/>
  <c r="K105" i="10" s="1"/>
  <c r="AG106" i="10"/>
  <c r="K106" i="10"/>
  <c r="AG107" i="10"/>
  <c r="K107" i="10" s="1"/>
  <c r="AG108" i="10"/>
  <c r="K108" i="10"/>
  <c r="AG109" i="10"/>
  <c r="K109" i="10" s="1"/>
  <c r="AG110" i="10"/>
  <c r="K110" i="10" s="1"/>
  <c r="AG111" i="10"/>
  <c r="K111" i="10" s="1"/>
  <c r="AG112" i="10"/>
  <c r="K112" i="10" s="1"/>
  <c r="AG113" i="10"/>
  <c r="K113" i="10" s="1"/>
  <c r="AG114" i="10"/>
  <c r="K114" i="10"/>
  <c r="AG115" i="10"/>
  <c r="K115" i="10" s="1"/>
  <c r="AG116" i="10"/>
  <c r="K116" i="10"/>
  <c r="AG117" i="10"/>
  <c r="K117" i="10" s="1"/>
  <c r="AG118" i="10"/>
  <c r="K118" i="10" s="1"/>
  <c r="AG119" i="10"/>
  <c r="K119" i="10" s="1"/>
  <c r="AG120" i="10"/>
  <c r="K120" i="10" s="1"/>
  <c r="AG121" i="10"/>
  <c r="K121" i="10" s="1"/>
  <c r="AG122" i="10"/>
  <c r="K122" i="10"/>
  <c r="AG123" i="10"/>
  <c r="K123" i="10" s="1"/>
  <c r="AG124" i="10"/>
  <c r="K124" i="10"/>
  <c r="AG125" i="10"/>
  <c r="K125" i="10" s="1"/>
  <c r="AG126" i="10"/>
  <c r="K126" i="10" s="1"/>
  <c r="AG127" i="10"/>
  <c r="K127" i="10" s="1"/>
  <c r="AG128" i="10"/>
  <c r="K128" i="10" s="1"/>
  <c r="AG129" i="10"/>
  <c r="K129" i="10" s="1"/>
  <c r="AG130" i="10"/>
  <c r="K130" i="10"/>
  <c r="AG131" i="10"/>
  <c r="K131" i="10" s="1"/>
  <c r="AG132" i="10"/>
  <c r="K132" i="10"/>
  <c r="AG133" i="10"/>
  <c r="K133" i="10" s="1"/>
  <c r="AG134" i="10"/>
  <c r="K134" i="10" s="1"/>
  <c r="AG135" i="10"/>
  <c r="K135" i="10" s="1"/>
  <c r="AG136" i="10"/>
  <c r="K136" i="10" s="1"/>
  <c r="AG137" i="10"/>
  <c r="K137" i="10" s="1"/>
  <c r="AG138" i="10"/>
  <c r="K138" i="10"/>
  <c r="AG139" i="10"/>
  <c r="K139" i="10" s="1"/>
  <c r="AG140" i="10"/>
  <c r="K140" i="10"/>
  <c r="AG141" i="10"/>
  <c r="K141" i="10" s="1"/>
  <c r="AG142" i="10"/>
  <c r="K142" i="10" s="1"/>
  <c r="AG143" i="10"/>
  <c r="K143" i="10" s="1"/>
  <c r="AG144" i="10"/>
  <c r="K144" i="10" s="1"/>
  <c r="AG145" i="10"/>
  <c r="K145" i="10" s="1"/>
  <c r="AG146" i="10"/>
  <c r="K146" i="10"/>
  <c r="AG147" i="10"/>
  <c r="K147" i="10" s="1"/>
  <c r="AG148" i="10"/>
  <c r="K148" i="10"/>
  <c r="AG149" i="10"/>
  <c r="K149" i="10" s="1"/>
  <c r="AG150" i="10"/>
  <c r="K150" i="10" s="1"/>
  <c r="AG151" i="10"/>
  <c r="K151" i="10" s="1"/>
  <c r="AG152" i="10"/>
  <c r="K152" i="10" s="1"/>
  <c r="AG153" i="10"/>
  <c r="K153" i="10" s="1"/>
  <c r="AG154" i="10"/>
  <c r="K154" i="10"/>
  <c r="AG155" i="10"/>
  <c r="K155" i="10" s="1"/>
  <c r="AG156" i="10"/>
  <c r="K156" i="10"/>
  <c r="AG157" i="10"/>
  <c r="K157" i="10" s="1"/>
  <c r="AG158" i="10"/>
  <c r="K158" i="10" s="1"/>
  <c r="AG159" i="10"/>
  <c r="K159" i="10" s="1"/>
  <c r="AG160" i="10"/>
  <c r="K160" i="10" s="1"/>
  <c r="AG161" i="10"/>
  <c r="K161" i="10" s="1"/>
  <c r="AG162" i="10"/>
  <c r="K162" i="10"/>
  <c r="AG163" i="10"/>
  <c r="K163" i="10" s="1"/>
  <c r="AG164" i="10"/>
  <c r="K164" i="10"/>
  <c r="AG165" i="10"/>
  <c r="K165" i="10" s="1"/>
  <c r="AG166" i="10"/>
  <c r="K166" i="10" s="1"/>
  <c r="AG167" i="10"/>
  <c r="K167" i="10" s="1"/>
  <c r="AG168" i="10"/>
  <c r="K168" i="10" s="1"/>
  <c r="AG169" i="10"/>
  <c r="K169" i="10" s="1"/>
  <c r="AG170" i="10"/>
  <c r="K170" i="10"/>
  <c r="AG171" i="10"/>
  <c r="K171" i="10" s="1"/>
  <c r="AG172" i="10"/>
  <c r="K172" i="10"/>
  <c r="AG173" i="10"/>
  <c r="K173" i="10" s="1"/>
  <c r="AG174" i="10"/>
  <c r="K174" i="10"/>
  <c r="AG175" i="10"/>
  <c r="K175" i="10" s="1"/>
  <c r="AG176" i="10"/>
  <c r="K176" i="10"/>
  <c r="AG177" i="10"/>
  <c r="K177" i="10" s="1"/>
  <c r="AG178" i="10"/>
  <c r="K178" i="10"/>
  <c r="AG179" i="10"/>
  <c r="K179" i="10" s="1"/>
  <c r="AG180" i="10"/>
  <c r="K180" i="10"/>
  <c r="AG181" i="10"/>
  <c r="K181" i="10" s="1"/>
  <c r="AG182" i="10"/>
  <c r="K182" i="10"/>
  <c r="AG183" i="10"/>
  <c r="K183" i="10" s="1"/>
  <c r="AG184" i="10"/>
  <c r="K184" i="10"/>
  <c r="AG185" i="10"/>
  <c r="K185" i="10" s="1"/>
  <c r="AG186" i="10"/>
  <c r="K186" i="10"/>
  <c r="AG187" i="10"/>
  <c r="K187" i="10" s="1"/>
  <c r="AG188" i="10"/>
  <c r="K188" i="10"/>
  <c r="AG189" i="10"/>
  <c r="K189" i="10" s="1"/>
  <c r="AG190" i="10"/>
  <c r="K190" i="10"/>
  <c r="AG191" i="10"/>
  <c r="K191" i="10" s="1"/>
  <c r="AG192" i="10"/>
  <c r="K192" i="10"/>
  <c r="AG193" i="10"/>
  <c r="K193" i="10" s="1"/>
  <c r="AG194" i="10"/>
  <c r="K194" i="10"/>
  <c r="AG195" i="10"/>
  <c r="K195" i="10" s="1"/>
  <c r="AG196" i="10"/>
  <c r="K196" i="10"/>
  <c r="AG197" i="10"/>
  <c r="K197" i="10" s="1"/>
  <c r="AG198" i="10"/>
  <c r="K198" i="10"/>
  <c r="AG199" i="10"/>
  <c r="K199" i="10" s="1"/>
  <c r="AG200" i="10"/>
  <c r="K200" i="10"/>
  <c r="AG201" i="10"/>
  <c r="K201" i="10" s="1"/>
  <c r="AG202" i="10"/>
  <c r="K202" i="10"/>
  <c r="AG203" i="10"/>
  <c r="K203" i="10" s="1"/>
  <c r="AG204" i="10"/>
  <c r="K204" i="10"/>
  <c r="AG205" i="10"/>
  <c r="K205" i="10" s="1"/>
  <c r="AG206" i="10"/>
  <c r="K206" i="10"/>
  <c r="AG207" i="10"/>
  <c r="K207" i="10" s="1"/>
  <c r="AG208" i="10"/>
  <c r="K208" i="10"/>
  <c r="AG209" i="10"/>
  <c r="K209" i="10" s="1"/>
  <c r="AG210" i="10"/>
  <c r="K210" i="10"/>
  <c r="AG211" i="10"/>
  <c r="K211" i="10" s="1"/>
  <c r="AG212" i="10"/>
  <c r="K212" i="10"/>
  <c r="AG213" i="10"/>
  <c r="K213" i="10" s="1"/>
  <c r="AG214" i="10"/>
  <c r="K214" i="10"/>
  <c r="AG215" i="10"/>
  <c r="K215" i="10" s="1"/>
  <c r="AG216" i="10"/>
  <c r="K216" i="10"/>
  <c r="AG217" i="10"/>
  <c r="K217" i="10" s="1"/>
  <c r="AG218" i="10"/>
  <c r="K218" i="10"/>
  <c r="AG219" i="10"/>
  <c r="K219" i="10" s="1"/>
  <c r="AG220" i="10"/>
  <c r="K220" i="10"/>
  <c r="AG221" i="10"/>
  <c r="K221" i="10" s="1"/>
  <c r="AG222" i="10"/>
  <c r="K222" i="10"/>
  <c r="AG223" i="10"/>
  <c r="K223" i="10" s="1"/>
  <c r="AG224" i="10"/>
  <c r="K224" i="10"/>
  <c r="AG225" i="10"/>
  <c r="K225" i="10" s="1"/>
  <c r="AG226" i="10"/>
  <c r="K226" i="10"/>
  <c r="AG227" i="10"/>
  <c r="K227" i="10" s="1"/>
  <c r="AG228" i="10"/>
  <c r="K228" i="10"/>
  <c r="AG229" i="10"/>
  <c r="K229" i="10" s="1"/>
  <c r="AG230" i="10"/>
  <c r="K230" i="10"/>
  <c r="AG231" i="10"/>
  <c r="K231" i="10" s="1"/>
  <c r="AG232" i="10"/>
  <c r="K232" i="10"/>
  <c r="AG233" i="10"/>
  <c r="K233" i="10" s="1"/>
  <c r="AG234" i="10"/>
  <c r="K234" i="10"/>
  <c r="AG235" i="10"/>
  <c r="K235" i="10" s="1"/>
  <c r="AG236" i="10"/>
  <c r="K236" i="10"/>
  <c r="AG237" i="10"/>
  <c r="K237" i="10" s="1"/>
  <c r="AG238" i="10"/>
  <c r="K238" i="10"/>
  <c r="AG239" i="10"/>
  <c r="K239" i="10" s="1"/>
  <c r="AG240" i="10"/>
  <c r="K240" i="10"/>
  <c r="AG241" i="10"/>
  <c r="K241" i="10" s="1"/>
  <c r="AG242" i="10"/>
  <c r="K242" i="10"/>
  <c r="AG243" i="10"/>
  <c r="K243" i="10" s="1"/>
  <c r="AG244" i="10"/>
  <c r="K244" i="10"/>
  <c r="AG245" i="10"/>
  <c r="K245" i="10" s="1"/>
  <c r="AG246" i="10"/>
  <c r="K246" i="10"/>
  <c r="AG247" i="10"/>
  <c r="K247" i="10" s="1"/>
  <c r="AG248" i="10"/>
  <c r="K248" i="10"/>
  <c r="AG249" i="10"/>
  <c r="K249" i="10" s="1"/>
  <c r="AG250" i="10"/>
  <c r="K250" i="10"/>
  <c r="AG251" i="10"/>
  <c r="K251" i="10" s="1"/>
  <c r="AG252" i="10"/>
  <c r="K252" i="10"/>
  <c r="AG253" i="10"/>
  <c r="K253" i="10" s="1"/>
  <c r="AG254" i="10"/>
  <c r="K254" i="10"/>
  <c r="AG255" i="10"/>
  <c r="K255" i="10" s="1"/>
  <c r="AG256" i="10"/>
  <c r="K256" i="10"/>
  <c r="AG257" i="10"/>
  <c r="K257" i="10" s="1"/>
  <c r="AG258" i="10"/>
  <c r="K258" i="10"/>
  <c r="AG259" i="10"/>
  <c r="K259" i="10" s="1"/>
  <c r="AG260" i="10"/>
  <c r="K260" i="10"/>
  <c r="AG261" i="10"/>
  <c r="K261" i="10" s="1"/>
  <c r="AG262" i="10"/>
  <c r="K262" i="10"/>
  <c r="AG263" i="10"/>
  <c r="K263" i="10" s="1"/>
  <c r="AG264" i="10"/>
  <c r="K264" i="10"/>
  <c r="AG265" i="10"/>
  <c r="K265" i="10" s="1"/>
  <c r="AG266" i="10"/>
  <c r="K266" i="10"/>
  <c r="AG267" i="10"/>
  <c r="K267" i="10" s="1"/>
  <c r="AG268" i="10"/>
  <c r="K268" i="10"/>
  <c r="AG269" i="10"/>
  <c r="K269" i="10" s="1"/>
  <c r="AG270" i="10"/>
  <c r="K270" i="10"/>
  <c r="AG271" i="10"/>
  <c r="K271" i="10" s="1"/>
  <c r="AG272" i="10"/>
  <c r="K272" i="10"/>
  <c r="AG273" i="10"/>
  <c r="K273" i="10" s="1"/>
  <c r="AG274" i="10"/>
  <c r="K274" i="10"/>
  <c r="AG275" i="10"/>
  <c r="K275" i="10" s="1"/>
  <c r="AG276" i="10"/>
  <c r="K276" i="10"/>
  <c r="AG277" i="10"/>
  <c r="K277" i="10" s="1"/>
  <c r="AG278" i="10"/>
  <c r="K278" i="10"/>
  <c r="AG279" i="10"/>
  <c r="K279" i="10" s="1"/>
  <c r="AG280" i="10"/>
  <c r="K280" i="10"/>
  <c r="AG281" i="10"/>
  <c r="K281" i="10" s="1"/>
  <c r="AG282" i="10"/>
  <c r="K282" i="10"/>
  <c r="K283" i="10"/>
  <c r="AH283" i="10"/>
  <c r="AJ283" i="10"/>
  <c r="AI283" i="10"/>
  <c r="AF283" i="10"/>
  <c r="AE283" i="10"/>
  <c r="N283" i="10"/>
  <c r="X283" i="10"/>
  <c r="L283" i="10"/>
  <c r="W283" i="10"/>
  <c r="AC283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G283" i="10"/>
  <c r="U283" i="10"/>
  <c r="V283" i="10"/>
  <c r="AB283" i="10"/>
  <c r="AA283" i="10"/>
  <c r="Z283" i="10"/>
  <c r="Y283" i="10"/>
  <c r="S283" i="10"/>
  <c r="R283" i="10"/>
  <c r="Q283" i="10"/>
  <c r="P283" i="10"/>
  <c r="O283" i="10"/>
  <c r="M283" i="10"/>
  <c r="I283" i="10"/>
  <c r="H283" i="10"/>
  <c r="E283" i="10"/>
  <c r="AR282" i="10"/>
  <c r="AQ282" i="10"/>
  <c r="AN282" i="10"/>
  <c r="AM282" i="10"/>
  <c r="AL282" i="10"/>
  <c r="AK282" i="10"/>
  <c r="J282" i="10"/>
  <c r="T282" i="10"/>
  <c r="AH282" i="10"/>
  <c r="AJ282" i="10"/>
  <c r="AI282" i="10"/>
  <c r="AF282" i="10"/>
  <c r="AE282" i="10"/>
  <c r="N282" i="10"/>
  <c r="X282" i="10"/>
  <c r="L282" i="10"/>
  <c r="W282" i="10"/>
  <c r="Z282" i="10" s="1"/>
  <c r="G282" i="10"/>
  <c r="U282" i="10"/>
  <c r="V282" i="10"/>
  <c r="AB282" i="10" s="1"/>
  <c r="Y282" i="10"/>
  <c r="S282" i="10"/>
  <c r="R282" i="10"/>
  <c r="Q282" i="10"/>
  <c r="P282" i="10"/>
  <c r="O282" i="10"/>
  <c r="M282" i="10"/>
  <c r="I282" i="10"/>
  <c r="H282" i="10"/>
  <c r="E282" i="10"/>
  <c r="AR281" i="10"/>
  <c r="AQ281" i="10"/>
  <c r="AN281" i="10"/>
  <c r="AM281" i="10"/>
  <c r="AL281" i="10"/>
  <c r="AK281" i="10"/>
  <c r="J281" i="10"/>
  <c r="T281" i="10"/>
  <c r="AH281" i="10"/>
  <c r="AJ281" i="10"/>
  <c r="AI281" i="10"/>
  <c r="AF281" i="10"/>
  <c r="AE281" i="10"/>
  <c r="N281" i="10"/>
  <c r="X281" i="10"/>
  <c r="L281" i="10"/>
  <c r="W281" i="10"/>
  <c r="AC281" i="10" s="1"/>
  <c r="G281" i="10"/>
  <c r="U281" i="10"/>
  <c r="V281" i="10"/>
  <c r="AB281" i="10"/>
  <c r="Z281" i="10"/>
  <c r="S281" i="10"/>
  <c r="R281" i="10"/>
  <c r="Q281" i="10"/>
  <c r="P281" i="10"/>
  <c r="O281" i="10"/>
  <c r="M281" i="10"/>
  <c r="I281" i="10"/>
  <c r="H281" i="10"/>
  <c r="E281" i="10"/>
  <c r="AR280" i="10"/>
  <c r="AQ280" i="10"/>
  <c r="AN280" i="10"/>
  <c r="AM280" i="10"/>
  <c r="AL280" i="10"/>
  <c r="AK280" i="10"/>
  <c r="J280" i="10"/>
  <c r="T280" i="10"/>
  <c r="AH280" i="10"/>
  <c r="AJ280" i="10"/>
  <c r="AI280" i="10"/>
  <c r="AF280" i="10"/>
  <c r="AE280" i="10"/>
  <c r="N280" i="10"/>
  <c r="AA280" i="10" s="1"/>
  <c r="X280" i="10"/>
  <c r="L280" i="10"/>
  <c r="W280" i="10"/>
  <c r="AC280" i="10" s="1"/>
  <c r="G280" i="10"/>
  <c r="U280" i="10"/>
  <c r="V280" i="10"/>
  <c r="Y280" i="10"/>
  <c r="S280" i="10"/>
  <c r="R280" i="10"/>
  <c r="Q280" i="10"/>
  <c r="P280" i="10"/>
  <c r="O280" i="10"/>
  <c r="M280" i="10"/>
  <c r="I280" i="10"/>
  <c r="H280" i="10"/>
  <c r="E280" i="10"/>
  <c r="AR279" i="10"/>
  <c r="AQ279" i="10"/>
  <c r="AN279" i="10"/>
  <c r="AM279" i="10"/>
  <c r="AL279" i="10"/>
  <c r="AK279" i="10"/>
  <c r="J279" i="10"/>
  <c r="T279" i="10"/>
  <c r="AH279" i="10"/>
  <c r="AJ279" i="10"/>
  <c r="AI279" i="10"/>
  <c r="AF279" i="10"/>
  <c r="AE279" i="10"/>
  <c r="N279" i="10"/>
  <c r="X279" i="10"/>
  <c r="AD279" i="10" s="1"/>
  <c r="L279" i="10"/>
  <c r="Z279" i="10" s="1"/>
  <c r="W279" i="10"/>
  <c r="G279" i="10"/>
  <c r="U279" i="10"/>
  <c r="V279" i="10"/>
  <c r="S279" i="10"/>
  <c r="R279" i="10"/>
  <c r="Q279" i="10"/>
  <c r="P279" i="10"/>
  <c r="O279" i="10"/>
  <c r="M279" i="10"/>
  <c r="I279" i="10"/>
  <c r="H279" i="10"/>
  <c r="E279" i="10"/>
  <c r="AR278" i="10"/>
  <c r="AQ278" i="10"/>
  <c r="AN278" i="10"/>
  <c r="AM278" i="10"/>
  <c r="AL278" i="10"/>
  <c r="AK278" i="10"/>
  <c r="J278" i="10"/>
  <c r="T278" i="10"/>
  <c r="AH278" i="10"/>
  <c r="AJ278" i="10"/>
  <c r="AI278" i="10"/>
  <c r="AF278" i="10"/>
  <c r="AE278" i="10"/>
  <c r="N278" i="10"/>
  <c r="X278" i="10"/>
  <c r="L278" i="10"/>
  <c r="W278" i="10"/>
  <c r="G278" i="10"/>
  <c r="U278" i="10"/>
  <c r="V278" i="10"/>
  <c r="S278" i="10"/>
  <c r="R278" i="10"/>
  <c r="Q278" i="10"/>
  <c r="P278" i="10"/>
  <c r="O278" i="10"/>
  <c r="M278" i="10"/>
  <c r="I278" i="10"/>
  <c r="H278" i="10"/>
  <c r="E278" i="10"/>
  <c r="AR277" i="10"/>
  <c r="AQ277" i="10"/>
  <c r="AN277" i="10"/>
  <c r="AM277" i="10"/>
  <c r="AL277" i="10"/>
  <c r="AK277" i="10"/>
  <c r="J277" i="10"/>
  <c r="T277" i="10"/>
  <c r="AH277" i="10"/>
  <c r="AJ277" i="10"/>
  <c r="AI277" i="10"/>
  <c r="AF277" i="10"/>
  <c r="AE277" i="10"/>
  <c r="N277" i="10"/>
  <c r="X277" i="10"/>
  <c r="L277" i="10"/>
  <c r="W277" i="10"/>
  <c r="AC277" i="10" s="1"/>
  <c r="G277" i="10"/>
  <c r="U277" i="10"/>
  <c r="V277" i="10"/>
  <c r="AB277" i="10" s="1"/>
  <c r="S277" i="10"/>
  <c r="R277" i="10"/>
  <c r="Q277" i="10"/>
  <c r="P277" i="10"/>
  <c r="O277" i="10"/>
  <c r="M277" i="10"/>
  <c r="I277" i="10"/>
  <c r="H277" i="10"/>
  <c r="E277" i="10"/>
  <c r="AR276" i="10"/>
  <c r="AQ276" i="10"/>
  <c r="AN276" i="10"/>
  <c r="AM276" i="10"/>
  <c r="AL276" i="10"/>
  <c r="AK276" i="10"/>
  <c r="J276" i="10"/>
  <c r="T276" i="10"/>
  <c r="AH276" i="10"/>
  <c r="AJ276" i="10"/>
  <c r="AI276" i="10"/>
  <c r="AF276" i="10"/>
  <c r="AE276" i="10"/>
  <c r="N276" i="10"/>
  <c r="X276" i="10"/>
  <c r="AA276" i="10" s="1"/>
  <c r="L276" i="10"/>
  <c r="W276" i="10"/>
  <c r="G276" i="10"/>
  <c r="U276" i="10"/>
  <c r="V276" i="10"/>
  <c r="S276" i="10"/>
  <c r="R276" i="10"/>
  <c r="Q276" i="10"/>
  <c r="P276" i="10"/>
  <c r="O276" i="10"/>
  <c r="M276" i="10"/>
  <c r="I276" i="10"/>
  <c r="H276" i="10"/>
  <c r="E276" i="10"/>
  <c r="AR275" i="10"/>
  <c r="AQ275" i="10"/>
  <c r="AN275" i="10"/>
  <c r="AM275" i="10"/>
  <c r="AL275" i="10"/>
  <c r="AK275" i="10"/>
  <c r="J275" i="10"/>
  <c r="AB275" i="10" s="1"/>
  <c r="T275" i="10"/>
  <c r="AH275" i="10"/>
  <c r="AJ275" i="10"/>
  <c r="AI275" i="10"/>
  <c r="AF275" i="10"/>
  <c r="AE275" i="10"/>
  <c r="N275" i="10"/>
  <c r="X275" i="10"/>
  <c r="L275" i="10"/>
  <c r="W275" i="10"/>
  <c r="G275" i="10"/>
  <c r="U275" i="10"/>
  <c r="V275" i="10"/>
  <c r="Z275" i="10"/>
  <c r="S275" i="10"/>
  <c r="R275" i="10"/>
  <c r="Q275" i="10"/>
  <c r="P275" i="10"/>
  <c r="O275" i="10"/>
  <c r="M275" i="10"/>
  <c r="I275" i="10"/>
  <c r="H275" i="10"/>
  <c r="E275" i="10"/>
  <c r="AR274" i="10"/>
  <c r="AQ274" i="10"/>
  <c r="AN274" i="10"/>
  <c r="AM274" i="10"/>
  <c r="AL274" i="10"/>
  <c r="AK274" i="10"/>
  <c r="J274" i="10"/>
  <c r="T274" i="10"/>
  <c r="AH274" i="10"/>
  <c r="AJ274" i="10"/>
  <c r="AI274" i="10"/>
  <c r="AF274" i="10"/>
  <c r="AE274" i="10"/>
  <c r="N274" i="10"/>
  <c r="X274" i="10"/>
  <c r="L274" i="10"/>
  <c r="AC274" i="10" s="1"/>
  <c r="W274" i="10"/>
  <c r="G274" i="10"/>
  <c r="U274" i="10"/>
  <c r="V274" i="10"/>
  <c r="S274" i="10"/>
  <c r="R274" i="10"/>
  <c r="Q274" i="10"/>
  <c r="P274" i="10"/>
  <c r="O274" i="10"/>
  <c r="M274" i="10"/>
  <c r="I274" i="10"/>
  <c r="H274" i="10"/>
  <c r="E274" i="10"/>
  <c r="AR273" i="10"/>
  <c r="AQ273" i="10"/>
  <c r="AN273" i="10"/>
  <c r="AM273" i="10"/>
  <c r="AL273" i="10"/>
  <c r="AK273" i="10"/>
  <c r="J273" i="10"/>
  <c r="T273" i="10"/>
  <c r="AH273" i="10"/>
  <c r="AJ273" i="10"/>
  <c r="AI273" i="10"/>
  <c r="AF273" i="10"/>
  <c r="AE273" i="10"/>
  <c r="N273" i="10"/>
  <c r="AD273" i="10" s="1"/>
  <c r="X273" i="10"/>
  <c r="L273" i="10"/>
  <c r="W273" i="10"/>
  <c r="G273" i="10"/>
  <c r="U273" i="10"/>
  <c r="V273" i="10"/>
  <c r="S273" i="10"/>
  <c r="R273" i="10"/>
  <c r="Q273" i="10"/>
  <c r="P273" i="10"/>
  <c r="O273" i="10"/>
  <c r="M273" i="10"/>
  <c r="I273" i="10"/>
  <c r="H273" i="10"/>
  <c r="E273" i="10"/>
  <c r="AR272" i="10"/>
  <c r="AQ272" i="10"/>
  <c r="AN272" i="10"/>
  <c r="AM272" i="10"/>
  <c r="AL272" i="10"/>
  <c r="AK272" i="10"/>
  <c r="J272" i="10"/>
  <c r="T272" i="10"/>
  <c r="AH272" i="10"/>
  <c r="AJ272" i="10"/>
  <c r="AI272" i="10"/>
  <c r="AF272" i="10"/>
  <c r="AE272" i="10"/>
  <c r="N272" i="10"/>
  <c r="X272" i="10"/>
  <c r="L272" i="10"/>
  <c r="W272" i="10"/>
  <c r="AC272" i="10" s="1"/>
  <c r="G272" i="10"/>
  <c r="U272" i="10"/>
  <c r="V272" i="10"/>
  <c r="S272" i="10"/>
  <c r="R272" i="10"/>
  <c r="Q272" i="10"/>
  <c r="P272" i="10"/>
  <c r="O272" i="10"/>
  <c r="M272" i="10"/>
  <c r="I272" i="10"/>
  <c r="H272" i="10"/>
  <c r="E272" i="10"/>
  <c r="AR271" i="10"/>
  <c r="AQ271" i="10"/>
  <c r="AN271" i="10"/>
  <c r="AM271" i="10"/>
  <c r="AL271" i="10"/>
  <c r="AK271" i="10"/>
  <c r="J271" i="10"/>
  <c r="T271" i="10"/>
  <c r="AH271" i="10"/>
  <c r="AJ271" i="10"/>
  <c r="AI271" i="10"/>
  <c r="AF271" i="10"/>
  <c r="AE271" i="10"/>
  <c r="N271" i="10"/>
  <c r="X271" i="10"/>
  <c r="L271" i="10"/>
  <c r="Z271" i="10" s="1"/>
  <c r="W271" i="10"/>
  <c r="G271" i="10"/>
  <c r="U271" i="10"/>
  <c r="V271" i="10"/>
  <c r="AB271" i="10"/>
  <c r="S271" i="10"/>
  <c r="R271" i="10"/>
  <c r="Q271" i="10"/>
  <c r="P271" i="10"/>
  <c r="O271" i="10"/>
  <c r="M271" i="10"/>
  <c r="I271" i="10"/>
  <c r="H271" i="10"/>
  <c r="E271" i="10"/>
  <c r="AR270" i="10"/>
  <c r="AQ270" i="10"/>
  <c r="AN270" i="10"/>
  <c r="AM270" i="10"/>
  <c r="AL270" i="10"/>
  <c r="AK270" i="10"/>
  <c r="J270" i="10"/>
  <c r="Y270" i="10" s="1"/>
  <c r="T270" i="10"/>
  <c r="AH270" i="10"/>
  <c r="AJ270" i="10"/>
  <c r="AI270" i="10"/>
  <c r="AF270" i="10"/>
  <c r="AE270" i="10"/>
  <c r="N270" i="10"/>
  <c r="X270" i="10"/>
  <c r="L270" i="10"/>
  <c r="W270" i="10"/>
  <c r="G270" i="10"/>
  <c r="U270" i="10"/>
  <c r="V270" i="10"/>
  <c r="S270" i="10"/>
  <c r="R270" i="10"/>
  <c r="Q270" i="10"/>
  <c r="P270" i="10"/>
  <c r="O270" i="10"/>
  <c r="M270" i="10"/>
  <c r="I270" i="10"/>
  <c r="H270" i="10"/>
  <c r="E270" i="10"/>
  <c r="AR269" i="10"/>
  <c r="AQ269" i="10"/>
  <c r="AN269" i="10"/>
  <c r="AM269" i="10"/>
  <c r="AL269" i="10"/>
  <c r="AK269" i="10"/>
  <c r="J269" i="10"/>
  <c r="T269" i="10"/>
  <c r="AH269" i="10"/>
  <c r="AJ269" i="10"/>
  <c r="AI269" i="10"/>
  <c r="AF269" i="10"/>
  <c r="AE269" i="10"/>
  <c r="N269" i="10"/>
  <c r="AD269" i="10" s="1"/>
  <c r="X269" i="10"/>
  <c r="L269" i="10"/>
  <c r="W269" i="10"/>
  <c r="G269" i="10"/>
  <c r="U269" i="10"/>
  <c r="V269" i="10"/>
  <c r="S269" i="10"/>
  <c r="R269" i="10"/>
  <c r="Q269" i="10"/>
  <c r="P269" i="10"/>
  <c r="O269" i="10"/>
  <c r="M269" i="10"/>
  <c r="I269" i="10"/>
  <c r="H269" i="10"/>
  <c r="E269" i="10"/>
  <c r="AR268" i="10"/>
  <c r="AQ268" i="10"/>
  <c r="AN268" i="10"/>
  <c r="AM268" i="10"/>
  <c r="AL268" i="10"/>
  <c r="AK268" i="10"/>
  <c r="J268" i="10"/>
  <c r="T268" i="10"/>
  <c r="AH268" i="10"/>
  <c r="AJ268" i="10"/>
  <c r="AI268" i="10"/>
  <c r="AF268" i="10"/>
  <c r="AE268" i="10"/>
  <c r="N268" i="10"/>
  <c r="X268" i="10"/>
  <c r="AA268" i="10" s="1"/>
  <c r="L268" i="10"/>
  <c r="AC268" i="10" s="1"/>
  <c r="W268" i="10"/>
  <c r="G268" i="10"/>
  <c r="U268" i="10"/>
  <c r="V268" i="10"/>
  <c r="AB268" i="10" s="1"/>
  <c r="S268" i="10"/>
  <c r="R268" i="10"/>
  <c r="Q268" i="10"/>
  <c r="P268" i="10"/>
  <c r="O268" i="10"/>
  <c r="M268" i="10"/>
  <c r="I268" i="10"/>
  <c r="H268" i="10"/>
  <c r="E268" i="10"/>
  <c r="AR267" i="10"/>
  <c r="AQ267" i="10"/>
  <c r="AN267" i="10"/>
  <c r="AM267" i="10"/>
  <c r="AL267" i="10"/>
  <c r="AK267" i="10"/>
  <c r="J267" i="10"/>
  <c r="T267" i="10"/>
  <c r="AH267" i="10"/>
  <c r="AJ267" i="10"/>
  <c r="AI267" i="10"/>
  <c r="AF267" i="10"/>
  <c r="AE267" i="10"/>
  <c r="N267" i="10"/>
  <c r="AD267" i="10" s="1"/>
  <c r="X267" i="10"/>
  <c r="L267" i="10"/>
  <c r="W267" i="10"/>
  <c r="Z267" i="10" s="1"/>
  <c r="G267" i="10"/>
  <c r="U267" i="10"/>
  <c r="V267" i="10"/>
  <c r="AB267" i="10"/>
  <c r="AA267" i="10"/>
  <c r="S267" i="10"/>
  <c r="R267" i="10"/>
  <c r="Q267" i="10"/>
  <c r="P267" i="10"/>
  <c r="O267" i="10"/>
  <c r="M267" i="10"/>
  <c r="I267" i="10"/>
  <c r="H267" i="10"/>
  <c r="E267" i="10"/>
  <c r="AR266" i="10"/>
  <c r="AQ266" i="10"/>
  <c r="AN266" i="10"/>
  <c r="AM266" i="10"/>
  <c r="AL266" i="10"/>
  <c r="AK266" i="10"/>
  <c r="J266" i="10"/>
  <c r="Y266" i="10" s="1"/>
  <c r="T266" i="10"/>
  <c r="AH266" i="10"/>
  <c r="AJ266" i="10"/>
  <c r="AI266" i="10"/>
  <c r="AF266" i="10"/>
  <c r="AE266" i="10"/>
  <c r="N266" i="10"/>
  <c r="X266" i="10"/>
  <c r="L266" i="10"/>
  <c r="W266" i="10"/>
  <c r="G266" i="10"/>
  <c r="U266" i="10"/>
  <c r="V266" i="10"/>
  <c r="S266" i="10"/>
  <c r="R266" i="10"/>
  <c r="Q266" i="10"/>
  <c r="P266" i="10"/>
  <c r="O266" i="10"/>
  <c r="M266" i="10"/>
  <c r="I266" i="10"/>
  <c r="H266" i="10"/>
  <c r="E266" i="10"/>
  <c r="AR265" i="10"/>
  <c r="AQ265" i="10"/>
  <c r="AN265" i="10"/>
  <c r="AM265" i="10"/>
  <c r="AL265" i="10"/>
  <c r="AK265" i="10"/>
  <c r="J265" i="10"/>
  <c r="T265" i="10"/>
  <c r="AH265" i="10"/>
  <c r="AJ265" i="10"/>
  <c r="AI265" i="10"/>
  <c r="AF265" i="10"/>
  <c r="AE265" i="10"/>
  <c r="N265" i="10"/>
  <c r="X265" i="10"/>
  <c r="L265" i="10"/>
  <c r="W265" i="10"/>
  <c r="G265" i="10"/>
  <c r="U265" i="10"/>
  <c r="V265" i="10"/>
  <c r="Z265" i="10"/>
  <c r="S265" i="10"/>
  <c r="R265" i="10"/>
  <c r="Q265" i="10"/>
  <c r="P265" i="10"/>
  <c r="O265" i="10"/>
  <c r="M265" i="10"/>
  <c r="I265" i="10"/>
  <c r="H265" i="10"/>
  <c r="E265" i="10"/>
  <c r="AR264" i="10"/>
  <c r="AQ264" i="10"/>
  <c r="AN264" i="10"/>
  <c r="AM264" i="10"/>
  <c r="AL264" i="10"/>
  <c r="AK264" i="10"/>
  <c r="J264" i="10"/>
  <c r="T264" i="10"/>
  <c r="AH264" i="10"/>
  <c r="AJ264" i="10"/>
  <c r="AI264" i="10"/>
  <c r="AF264" i="10"/>
  <c r="AE264" i="10"/>
  <c r="N264" i="10"/>
  <c r="X264" i="10"/>
  <c r="AA264" i="10" s="1"/>
  <c r="L264" i="10"/>
  <c r="W264" i="10"/>
  <c r="G264" i="10"/>
  <c r="U264" i="10"/>
  <c r="V264" i="10"/>
  <c r="S264" i="10"/>
  <c r="R264" i="10"/>
  <c r="Q264" i="10"/>
  <c r="P264" i="10"/>
  <c r="O264" i="10"/>
  <c r="M264" i="10"/>
  <c r="I264" i="10"/>
  <c r="H264" i="10"/>
  <c r="E264" i="10"/>
  <c r="AR263" i="10"/>
  <c r="AQ263" i="10"/>
  <c r="AN263" i="10"/>
  <c r="AM263" i="10"/>
  <c r="AL263" i="10"/>
  <c r="AK263" i="10"/>
  <c r="J263" i="10"/>
  <c r="Y263" i="10" s="1"/>
  <c r="T263" i="10"/>
  <c r="AH263" i="10"/>
  <c r="AJ263" i="10"/>
  <c r="AI263" i="10"/>
  <c r="AF263" i="10"/>
  <c r="AE263" i="10"/>
  <c r="N263" i="10"/>
  <c r="X263" i="10"/>
  <c r="AD263" i="10" s="1"/>
  <c r="L263" i="10"/>
  <c r="Z263" i="10" s="1"/>
  <c r="W263" i="10"/>
  <c r="G263" i="10"/>
  <c r="U263" i="10"/>
  <c r="V263" i="10"/>
  <c r="S263" i="10"/>
  <c r="R263" i="10"/>
  <c r="Q263" i="10"/>
  <c r="P263" i="10"/>
  <c r="O263" i="10"/>
  <c r="M263" i="10"/>
  <c r="I263" i="10"/>
  <c r="H263" i="10"/>
  <c r="E263" i="10"/>
  <c r="AR262" i="10"/>
  <c r="AQ262" i="10"/>
  <c r="AN262" i="10"/>
  <c r="AM262" i="10"/>
  <c r="AL262" i="10"/>
  <c r="AK262" i="10"/>
  <c r="J262" i="10"/>
  <c r="T262" i="10"/>
  <c r="AH262" i="10"/>
  <c r="AJ262" i="10"/>
  <c r="AI262" i="10"/>
  <c r="AF262" i="10"/>
  <c r="AE262" i="10"/>
  <c r="N262" i="10"/>
  <c r="X262" i="10"/>
  <c r="L262" i="10"/>
  <c r="W262" i="10"/>
  <c r="G262" i="10"/>
  <c r="U262" i="10"/>
  <c r="V262" i="10"/>
  <c r="S262" i="10"/>
  <c r="R262" i="10"/>
  <c r="Q262" i="10"/>
  <c r="P262" i="10"/>
  <c r="O262" i="10"/>
  <c r="M262" i="10"/>
  <c r="I262" i="10"/>
  <c r="H262" i="10"/>
  <c r="E262" i="10"/>
  <c r="AR261" i="10"/>
  <c r="AQ261" i="10"/>
  <c r="AN261" i="10"/>
  <c r="AM261" i="10"/>
  <c r="AL261" i="10"/>
  <c r="AK261" i="10"/>
  <c r="J261" i="10"/>
  <c r="T261" i="10"/>
  <c r="AH261" i="10"/>
  <c r="AJ261" i="10"/>
  <c r="AI261" i="10"/>
  <c r="AF261" i="10"/>
  <c r="AE261" i="10"/>
  <c r="N261" i="10"/>
  <c r="X261" i="10"/>
  <c r="L261" i="10"/>
  <c r="AC261" i="10" s="1"/>
  <c r="W261" i="10"/>
  <c r="G261" i="10"/>
  <c r="U261" i="10"/>
  <c r="V261" i="10"/>
  <c r="AB261" i="10" s="1"/>
  <c r="S261" i="10"/>
  <c r="R261" i="10"/>
  <c r="Q261" i="10"/>
  <c r="P261" i="10"/>
  <c r="O261" i="10"/>
  <c r="M261" i="10"/>
  <c r="I261" i="10"/>
  <c r="H261" i="10"/>
  <c r="E261" i="10"/>
  <c r="AR260" i="10"/>
  <c r="AQ260" i="10"/>
  <c r="AN260" i="10"/>
  <c r="AM260" i="10"/>
  <c r="AL260" i="10"/>
  <c r="AK260" i="10"/>
  <c r="J260" i="10"/>
  <c r="T260" i="10"/>
  <c r="AH260" i="10"/>
  <c r="AJ260" i="10"/>
  <c r="AI260" i="10"/>
  <c r="AF260" i="10"/>
  <c r="AE260" i="10"/>
  <c r="N260" i="10"/>
  <c r="X260" i="10"/>
  <c r="L260" i="10"/>
  <c r="W260" i="10"/>
  <c r="G260" i="10"/>
  <c r="U260" i="10"/>
  <c r="V260" i="10"/>
  <c r="S260" i="10"/>
  <c r="R260" i="10"/>
  <c r="Q260" i="10"/>
  <c r="P260" i="10"/>
  <c r="O260" i="10"/>
  <c r="M260" i="10"/>
  <c r="I260" i="10"/>
  <c r="H260" i="10"/>
  <c r="E260" i="10"/>
  <c r="AR259" i="10"/>
  <c r="AQ259" i="10"/>
  <c r="AN259" i="10"/>
  <c r="AM259" i="10"/>
  <c r="AL259" i="10"/>
  <c r="AK259" i="10"/>
  <c r="J259" i="10"/>
  <c r="T259" i="10"/>
  <c r="AH259" i="10"/>
  <c r="AJ259" i="10"/>
  <c r="AI259" i="10"/>
  <c r="AF259" i="10"/>
  <c r="AE259" i="10"/>
  <c r="N259" i="10"/>
  <c r="X259" i="10"/>
  <c r="L259" i="10"/>
  <c r="W259" i="10"/>
  <c r="G259" i="10"/>
  <c r="U259" i="10"/>
  <c r="V259" i="10"/>
  <c r="Z259" i="10"/>
  <c r="S259" i="10"/>
  <c r="R259" i="10"/>
  <c r="Q259" i="10"/>
  <c r="P259" i="10"/>
  <c r="O259" i="10"/>
  <c r="M259" i="10"/>
  <c r="I259" i="10"/>
  <c r="H259" i="10"/>
  <c r="E259" i="10"/>
  <c r="AR258" i="10"/>
  <c r="AQ258" i="10"/>
  <c r="AN258" i="10"/>
  <c r="AM258" i="10"/>
  <c r="AL258" i="10"/>
  <c r="AK258" i="10"/>
  <c r="J258" i="10"/>
  <c r="T258" i="10"/>
  <c r="AH258" i="10"/>
  <c r="AJ258" i="10"/>
  <c r="AI258" i="10"/>
  <c r="AF258" i="10"/>
  <c r="AE258" i="10"/>
  <c r="N258" i="10"/>
  <c r="X258" i="10"/>
  <c r="L258" i="10"/>
  <c r="W258" i="10"/>
  <c r="G258" i="10"/>
  <c r="U258" i="10"/>
  <c r="V258" i="10"/>
  <c r="S258" i="10"/>
  <c r="R258" i="10"/>
  <c r="Q258" i="10"/>
  <c r="P258" i="10"/>
  <c r="O258" i="10"/>
  <c r="M258" i="10"/>
  <c r="I258" i="10"/>
  <c r="H258" i="10"/>
  <c r="E258" i="10"/>
  <c r="AR257" i="10"/>
  <c r="AQ257" i="10"/>
  <c r="AN257" i="10"/>
  <c r="AM257" i="10"/>
  <c r="AL257" i="10"/>
  <c r="AK257" i="10"/>
  <c r="J257" i="10"/>
  <c r="T257" i="10"/>
  <c r="AH257" i="10"/>
  <c r="AJ257" i="10"/>
  <c r="AI257" i="10"/>
  <c r="AF257" i="10"/>
  <c r="AE257" i="10"/>
  <c r="N257" i="10"/>
  <c r="X257" i="10"/>
  <c r="L257" i="10"/>
  <c r="W257" i="10"/>
  <c r="AC257" i="10"/>
  <c r="G257" i="10"/>
  <c r="U257" i="10"/>
  <c r="V257" i="10"/>
  <c r="AB257" i="10"/>
  <c r="S257" i="10"/>
  <c r="R257" i="10"/>
  <c r="Q257" i="10"/>
  <c r="P257" i="10"/>
  <c r="O257" i="10"/>
  <c r="M257" i="10"/>
  <c r="I257" i="10"/>
  <c r="H257" i="10"/>
  <c r="E257" i="10"/>
  <c r="AR256" i="10"/>
  <c r="AQ256" i="10"/>
  <c r="AN256" i="10"/>
  <c r="AM256" i="10"/>
  <c r="AL256" i="10"/>
  <c r="AK256" i="10"/>
  <c r="J256" i="10"/>
  <c r="T256" i="10"/>
  <c r="AH256" i="10"/>
  <c r="AJ256" i="10"/>
  <c r="AI256" i="10"/>
  <c r="AF256" i="10"/>
  <c r="AE256" i="10"/>
  <c r="N256" i="10"/>
  <c r="X256" i="10"/>
  <c r="AA256" i="10" s="1"/>
  <c r="L256" i="10"/>
  <c r="W256" i="10"/>
  <c r="G256" i="10"/>
  <c r="U256" i="10"/>
  <c r="V256" i="10"/>
  <c r="S256" i="10"/>
  <c r="R256" i="10"/>
  <c r="Q256" i="10"/>
  <c r="P256" i="10"/>
  <c r="O256" i="10"/>
  <c r="M256" i="10"/>
  <c r="I256" i="10"/>
  <c r="H256" i="10"/>
  <c r="E256" i="10"/>
  <c r="AR255" i="10"/>
  <c r="AQ255" i="10"/>
  <c r="AN255" i="10"/>
  <c r="AM255" i="10"/>
  <c r="AL255" i="10"/>
  <c r="AK255" i="10"/>
  <c r="J255" i="10"/>
  <c r="Y255" i="10" s="1"/>
  <c r="T255" i="10"/>
  <c r="AH255" i="10"/>
  <c r="AJ255" i="10"/>
  <c r="AI255" i="10"/>
  <c r="AF255" i="10"/>
  <c r="AE255" i="10"/>
  <c r="N255" i="10"/>
  <c r="X255" i="10"/>
  <c r="L255" i="10"/>
  <c r="W255" i="10"/>
  <c r="G255" i="10"/>
  <c r="U255" i="10"/>
  <c r="V255" i="10"/>
  <c r="S255" i="10"/>
  <c r="R255" i="10"/>
  <c r="Q255" i="10"/>
  <c r="P255" i="10"/>
  <c r="O255" i="10"/>
  <c r="M255" i="10"/>
  <c r="I255" i="10"/>
  <c r="H255" i="10"/>
  <c r="E255" i="10"/>
  <c r="AR254" i="10"/>
  <c r="AQ254" i="10"/>
  <c r="AN254" i="10"/>
  <c r="AM254" i="10"/>
  <c r="AL254" i="10"/>
  <c r="AK254" i="10"/>
  <c r="J254" i="10"/>
  <c r="T254" i="10"/>
  <c r="AH254" i="10"/>
  <c r="AJ254" i="10"/>
  <c r="AI254" i="10"/>
  <c r="AF254" i="10"/>
  <c r="AE254" i="10"/>
  <c r="N254" i="10"/>
  <c r="X254" i="10"/>
  <c r="L254" i="10"/>
  <c r="W254" i="10"/>
  <c r="G254" i="10"/>
  <c r="U254" i="10"/>
  <c r="V254" i="10"/>
  <c r="S254" i="10"/>
  <c r="R254" i="10"/>
  <c r="Q254" i="10"/>
  <c r="P254" i="10"/>
  <c r="O254" i="10"/>
  <c r="M254" i="10"/>
  <c r="I254" i="10"/>
  <c r="H254" i="10"/>
  <c r="E254" i="10"/>
  <c r="AR253" i="10"/>
  <c r="AQ253" i="10"/>
  <c r="AN253" i="10"/>
  <c r="AM253" i="10"/>
  <c r="AL253" i="10"/>
  <c r="AK253" i="10"/>
  <c r="J253" i="10"/>
  <c r="T253" i="10"/>
  <c r="AH253" i="10"/>
  <c r="AJ253" i="10"/>
  <c r="AI253" i="10"/>
  <c r="AF253" i="10"/>
  <c r="AE253" i="10"/>
  <c r="N253" i="10"/>
  <c r="X253" i="10"/>
  <c r="L253" i="10"/>
  <c r="W253" i="10"/>
  <c r="G253" i="10"/>
  <c r="U253" i="10"/>
  <c r="V253" i="10"/>
  <c r="S253" i="10"/>
  <c r="R253" i="10"/>
  <c r="Q253" i="10"/>
  <c r="P253" i="10"/>
  <c r="O253" i="10"/>
  <c r="M253" i="10"/>
  <c r="I253" i="10"/>
  <c r="H253" i="10"/>
  <c r="E253" i="10"/>
  <c r="AR252" i="10"/>
  <c r="AQ252" i="10"/>
  <c r="AN252" i="10"/>
  <c r="AM252" i="10"/>
  <c r="AL252" i="10"/>
  <c r="AK252" i="10"/>
  <c r="J252" i="10"/>
  <c r="T252" i="10"/>
  <c r="AH252" i="10"/>
  <c r="AJ252" i="10"/>
  <c r="AI252" i="10"/>
  <c r="AF252" i="10"/>
  <c r="AE252" i="10"/>
  <c r="N252" i="10"/>
  <c r="X252" i="10"/>
  <c r="L252" i="10"/>
  <c r="W252" i="10"/>
  <c r="G252" i="10"/>
  <c r="U252" i="10"/>
  <c r="V252" i="10"/>
  <c r="S252" i="10"/>
  <c r="R252" i="10"/>
  <c r="Q252" i="10"/>
  <c r="P252" i="10"/>
  <c r="O252" i="10"/>
  <c r="M252" i="10"/>
  <c r="I252" i="10"/>
  <c r="H252" i="10"/>
  <c r="E252" i="10"/>
  <c r="AR251" i="10"/>
  <c r="AQ251" i="10"/>
  <c r="AN251" i="10"/>
  <c r="AM251" i="10"/>
  <c r="AL251" i="10"/>
  <c r="AK251" i="10"/>
  <c r="J251" i="10"/>
  <c r="T251" i="10"/>
  <c r="AH251" i="10"/>
  <c r="AJ251" i="10"/>
  <c r="AI251" i="10"/>
  <c r="AF251" i="10"/>
  <c r="AE251" i="10"/>
  <c r="N251" i="10"/>
  <c r="X251" i="10"/>
  <c r="L251" i="10"/>
  <c r="W251" i="10"/>
  <c r="G251" i="10"/>
  <c r="U251" i="10"/>
  <c r="V251" i="10"/>
  <c r="S251" i="10"/>
  <c r="R251" i="10"/>
  <c r="Q251" i="10"/>
  <c r="P251" i="10"/>
  <c r="O251" i="10"/>
  <c r="M251" i="10"/>
  <c r="I251" i="10"/>
  <c r="H251" i="10"/>
  <c r="E251" i="10"/>
  <c r="AR250" i="10"/>
  <c r="AQ250" i="10"/>
  <c r="AN250" i="10"/>
  <c r="AM250" i="10"/>
  <c r="AL250" i="10"/>
  <c r="AK250" i="10"/>
  <c r="J250" i="10"/>
  <c r="T250" i="10"/>
  <c r="AH250" i="10"/>
  <c r="AJ250" i="10"/>
  <c r="AI250" i="10"/>
  <c r="AF250" i="10"/>
  <c r="AE250" i="10"/>
  <c r="N250" i="10"/>
  <c r="X250" i="10"/>
  <c r="L250" i="10"/>
  <c r="W250" i="10"/>
  <c r="G250" i="10"/>
  <c r="U250" i="10"/>
  <c r="V250" i="10"/>
  <c r="S250" i="10"/>
  <c r="R250" i="10"/>
  <c r="Q250" i="10"/>
  <c r="P250" i="10"/>
  <c r="O250" i="10"/>
  <c r="M250" i="10"/>
  <c r="I250" i="10"/>
  <c r="H250" i="10"/>
  <c r="E250" i="10"/>
  <c r="AR249" i="10"/>
  <c r="AQ249" i="10"/>
  <c r="AN249" i="10"/>
  <c r="AM249" i="10"/>
  <c r="AL249" i="10"/>
  <c r="AK249" i="10"/>
  <c r="J249" i="10"/>
  <c r="T249" i="10"/>
  <c r="AH249" i="10"/>
  <c r="AJ249" i="10"/>
  <c r="AI249" i="10"/>
  <c r="AF249" i="10"/>
  <c r="AE249" i="10"/>
  <c r="N249" i="10"/>
  <c r="X249" i="10"/>
  <c r="L249" i="10"/>
  <c r="W249" i="10"/>
  <c r="G249" i="10"/>
  <c r="U249" i="10"/>
  <c r="V249" i="10"/>
  <c r="S249" i="10"/>
  <c r="R249" i="10"/>
  <c r="Q249" i="10"/>
  <c r="P249" i="10"/>
  <c r="O249" i="10"/>
  <c r="M249" i="10"/>
  <c r="I249" i="10"/>
  <c r="H249" i="10"/>
  <c r="E249" i="10"/>
  <c r="AR248" i="10"/>
  <c r="AQ248" i="10"/>
  <c r="AN248" i="10"/>
  <c r="AM248" i="10"/>
  <c r="AL248" i="10"/>
  <c r="AK248" i="10"/>
  <c r="J248" i="10"/>
  <c r="T248" i="10"/>
  <c r="AH248" i="10"/>
  <c r="AJ248" i="10"/>
  <c r="AI248" i="10"/>
  <c r="AF248" i="10"/>
  <c r="AE248" i="10"/>
  <c r="N248" i="10"/>
  <c r="X248" i="10"/>
  <c r="L248" i="10"/>
  <c r="W248" i="10"/>
  <c r="G248" i="10"/>
  <c r="U248" i="10"/>
  <c r="V248" i="10"/>
  <c r="S248" i="10"/>
  <c r="R248" i="10"/>
  <c r="Q248" i="10"/>
  <c r="P248" i="10"/>
  <c r="O248" i="10"/>
  <c r="M248" i="10"/>
  <c r="I248" i="10"/>
  <c r="H248" i="10"/>
  <c r="E248" i="10"/>
  <c r="AR247" i="10"/>
  <c r="AQ247" i="10"/>
  <c r="AN247" i="10"/>
  <c r="AM247" i="10"/>
  <c r="AL247" i="10"/>
  <c r="AK247" i="10"/>
  <c r="J247" i="10"/>
  <c r="T247" i="10"/>
  <c r="AH247" i="10"/>
  <c r="AJ247" i="10"/>
  <c r="AI247" i="10"/>
  <c r="AF247" i="10"/>
  <c r="AE247" i="10"/>
  <c r="N247" i="10"/>
  <c r="X247" i="10"/>
  <c r="L247" i="10"/>
  <c r="W247" i="10"/>
  <c r="G247" i="10"/>
  <c r="U247" i="10"/>
  <c r="V247" i="10"/>
  <c r="S247" i="10"/>
  <c r="R247" i="10"/>
  <c r="Q247" i="10"/>
  <c r="P247" i="10"/>
  <c r="O247" i="10"/>
  <c r="M247" i="10"/>
  <c r="I247" i="10"/>
  <c r="H247" i="10"/>
  <c r="E247" i="10"/>
  <c r="AR246" i="10"/>
  <c r="AQ246" i="10"/>
  <c r="AN246" i="10"/>
  <c r="AM246" i="10"/>
  <c r="AL246" i="10"/>
  <c r="AK246" i="10"/>
  <c r="J246" i="10"/>
  <c r="Y246" i="10" s="1"/>
  <c r="T246" i="10"/>
  <c r="AH246" i="10"/>
  <c r="AJ246" i="10"/>
  <c r="AI246" i="10"/>
  <c r="AF246" i="10"/>
  <c r="AE246" i="10"/>
  <c r="N246" i="10"/>
  <c r="AD246" i="10" s="1"/>
  <c r="X246" i="10"/>
  <c r="L246" i="10"/>
  <c r="W246" i="10"/>
  <c r="Z246" i="10" s="1"/>
  <c r="G246" i="10"/>
  <c r="U246" i="10"/>
  <c r="V246" i="10"/>
  <c r="S246" i="10"/>
  <c r="R246" i="10"/>
  <c r="Q246" i="10"/>
  <c r="P246" i="10"/>
  <c r="O246" i="10"/>
  <c r="M246" i="10"/>
  <c r="I246" i="10"/>
  <c r="H246" i="10"/>
  <c r="E246" i="10"/>
  <c r="AR245" i="10"/>
  <c r="AQ245" i="10"/>
  <c r="AN245" i="10"/>
  <c r="AM245" i="10"/>
  <c r="AL245" i="10"/>
  <c r="AK245" i="10"/>
  <c r="J245" i="10"/>
  <c r="T245" i="10"/>
  <c r="AH245" i="10"/>
  <c r="AJ245" i="10"/>
  <c r="AI245" i="10"/>
  <c r="AF245" i="10"/>
  <c r="AE245" i="10"/>
  <c r="N245" i="10"/>
  <c r="X245" i="10"/>
  <c r="L245" i="10"/>
  <c r="W245" i="10"/>
  <c r="G245" i="10"/>
  <c r="U245" i="10"/>
  <c r="V245" i="10"/>
  <c r="S245" i="10"/>
  <c r="R245" i="10"/>
  <c r="Q245" i="10"/>
  <c r="P245" i="10"/>
  <c r="O245" i="10"/>
  <c r="M245" i="10"/>
  <c r="I245" i="10"/>
  <c r="H245" i="10"/>
  <c r="E245" i="10"/>
  <c r="AR244" i="10"/>
  <c r="AQ244" i="10"/>
  <c r="AN244" i="10"/>
  <c r="AM244" i="10"/>
  <c r="AL244" i="10"/>
  <c r="AK244" i="10"/>
  <c r="J244" i="10"/>
  <c r="Y244" i="10" s="1"/>
  <c r="T244" i="10"/>
  <c r="AH244" i="10"/>
  <c r="AJ244" i="10"/>
  <c r="AI244" i="10"/>
  <c r="AF244" i="10"/>
  <c r="AE244" i="10"/>
  <c r="N244" i="10"/>
  <c r="X244" i="10"/>
  <c r="AA244" i="10" s="1"/>
  <c r="L244" i="10"/>
  <c r="W244" i="10"/>
  <c r="G244" i="10"/>
  <c r="U244" i="10"/>
  <c r="V244" i="10"/>
  <c r="S244" i="10"/>
  <c r="R244" i="10"/>
  <c r="Q244" i="10"/>
  <c r="P244" i="10"/>
  <c r="O244" i="10"/>
  <c r="M244" i="10"/>
  <c r="I244" i="10"/>
  <c r="H244" i="10"/>
  <c r="E244" i="10"/>
  <c r="AR243" i="10"/>
  <c r="AQ243" i="10"/>
  <c r="AN243" i="10"/>
  <c r="AM243" i="10"/>
  <c r="AL243" i="10"/>
  <c r="AK243" i="10"/>
  <c r="J243" i="10"/>
  <c r="T243" i="10"/>
  <c r="AH243" i="10"/>
  <c r="AJ243" i="10"/>
  <c r="AI243" i="10"/>
  <c r="AF243" i="10"/>
  <c r="AE243" i="10"/>
  <c r="N243" i="10"/>
  <c r="X243" i="10"/>
  <c r="L243" i="10"/>
  <c r="W243" i="10"/>
  <c r="G243" i="10"/>
  <c r="U243" i="10"/>
  <c r="V243" i="10"/>
  <c r="Z243" i="10"/>
  <c r="S243" i="10"/>
  <c r="R243" i="10"/>
  <c r="Q243" i="10"/>
  <c r="P243" i="10"/>
  <c r="O243" i="10"/>
  <c r="M243" i="10"/>
  <c r="I243" i="10"/>
  <c r="H243" i="10"/>
  <c r="E243" i="10"/>
  <c r="AR242" i="10"/>
  <c r="AQ242" i="10"/>
  <c r="AN242" i="10"/>
  <c r="AM242" i="10"/>
  <c r="AL242" i="10"/>
  <c r="AK242" i="10"/>
  <c r="J242" i="10"/>
  <c r="T242" i="10"/>
  <c r="AH242" i="10"/>
  <c r="AJ242" i="10"/>
  <c r="AI242" i="10"/>
  <c r="AF242" i="10"/>
  <c r="AE242" i="10"/>
  <c r="N242" i="10"/>
  <c r="X242" i="10"/>
  <c r="L242" i="10"/>
  <c r="W242" i="10"/>
  <c r="G242" i="10"/>
  <c r="U242" i="10"/>
  <c r="V242" i="10"/>
  <c r="S242" i="10"/>
  <c r="R242" i="10"/>
  <c r="Q242" i="10"/>
  <c r="P242" i="10"/>
  <c r="O242" i="10"/>
  <c r="M242" i="10"/>
  <c r="I242" i="10"/>
  <c r="H242" i="10"/>
  <c r="E242" i="10"/>
  <c r="AR241" i="10"/>
  <c r="AQ241" i="10"/>
  <c r="AN241" i="10"/>
  <c r="AM241" i="10"/>
  <c r="AL241" i="10"/>
  <c r="AK241" i="10"/>
  <c r="J241" i="10"/>
  <c r="AB241" i="10" s="1"/>
  <c r="T241" i="10"/>
  <c r="AH241" i="10"/>
  <c r="AJ241" i="10"/>
  <c r="AI241" i="10"/>
  <c r="AF241" i="10"/>
  <c r="AE241" i="10"/>
  <c r="N241" i="10"/>
  <c r="X241" i="10"/>
  <c r="L241" i="10"/>
  <c r="AC241" i="10" s="1"/>
  <c r="W241" i="10"/>
  <c r="G241" i="10"/>
  <c r="U241" i="10"/>
  <c r="V241" i="10"/>
  <c r="S241" i="10"/>
  <c r="R241" i="10"/>
  <c r="Q241" i="10"/>
  <c r="P241" i="10"/>
  <c r="O241" i="10"/>
  <c r="M241" i="10"/>
  <c r="I241" i="10"/>
  <c r="H241" i="10"/>
  <c r="E241" i="10"/>
  <c r="AR240" i="10"/>
  <c r="AQ240" i="10"/>
  <c r="AN240" i="10"/>
  <c r="AM240" i="10"/>
  <c r="AL240" i="10"/>
  <c r="AK240" i="10"/>
  <c r="J240" i="10"/>
  <c r="T240" i="10"/>
  <c r="AH240" i="10"/>
  <c r="AJ240" i="10"/>
  <c r="AI240" i="10"/>
  <c r="AF240" i="10"/>
  <c r="AE240" i="10"/>
  <c r="N240" i="10"/>
  <c r="X240" i="10"/>
  <c r="L240" i="10"/>
  <c r="W240" i="10"/>
  <c r="G240" i="10"/>
  <c r="U240" i="10"/>
  <c r="V240" i="10"/>
  <c r="S240" i="10"/>
  <c r="R240" i="10"/>
  <c r="Q240" i="10"/>
  <c r="P240" i="10"/>
  <c r="O240" i="10"/>
  <c r="M240" i="10"/>
  <c r="I240" i="10"/>
  <c r="H240" i="10"/>
  <c r="E240" i="10"/>
  <c r="AR239" i="10"/>
  <c r="AQ239" i="10"/>
  <c r="AN239" i="10"/>
  <c r="AM239" i="10"/>
  <c r="AL239" i="10"/>
  <c r="AK239" i="10"/>
  <c r="J239" i="10"/>
  <c r="T239" i="10"/>
  <c r="AH239" i="10"/>
  <c r="AJ239" i="10"/>
  <c r="AI239" i="10"/>
  <c r="AF239" i="10"/>
  <c r="AE239" i="10"/>
  <c r="N239" i="10"/>
  <c r="X239" i="10"/>
  <c r="L239" i="10"/>
  <c r="W239" i="10"/>
  <c r="G239" i="10"/>
  <c r="U239" i="10"/>
  <c r="V239" i="10"/>
  <c r="S239" i="10"/>
  <c r="R239" i="10"/>
  <c r="Q239" i="10"/>
  <c r="P239" i="10"/>
  <c r="O239" i="10"/>
  <c r="M239" i="10"/>
  <c r="I239" i="10"/>
  <c r="H239" i="10"/>
  <c r="E239" i="10"/>
  <c r="AR238" i="10"/>
  <c r="AQ238" i="10"/>
  <c r="AN238" i="10"/>
  <c r="AM238" i="10"/>
  <c r="AL238" i="10"/>
  <c r="AK238" i="10"/>
  <c r="J238" i="10"/>
  <c r="T238" i="10"/>
  <c r="AH238" i="10"/>
  <c r="AJ238" i="10"/>
  <c r="AI238" i="10"/>
  <c r="AF238" i="10"/>
  <c r="AE238" i="10"/>
  <c r="N238" i="10"/>
  <c r="X238" i="10"/>
  <c r="L238" i="10"/>
  <c r="W238" i="10"/>
  <c r="G238" i="10"/>
  <c r="U238" i="10"/>
  <c r="V238" i="10"/>
  <c r="S238" i="10"/>
  <c r="R238" i="10"/>
  <c r="Q238" i="10"/>
  <c r="P238" i="10"/>
  <c r="O238" i="10"/>
  <c r="M238" i="10"/>
  <c r="I238" i="10"/>
  <c r="H238" i="10"/>
  <c r="E238" i="10"/>
  <c r="AR237" i="10"/>
  <c r="AQ237" i="10"/>
  <c r="AN237" i="10"/>
  <c r="AM237" i="10"/>
  <c r="AL237" i="10"/>
  <c r="AK237" i="10"/>
  <c r="J237" i="10"/>
  <c r="T237" i="10"/>
  <c r="AH237" i="10"/>
  <c r="AJ237" i="10"/>
  <c r="AI237" i="10"/>
  <c r="AF237" i="10"/>
  <c r="AE237" i="10"/>
  <c r="N237" i="10"/>
  <c r="X237" i="10"/>
  <c r="L237" i="10"/>
  <c r="W237" i="10"/>
  <c r="G237" i="10"/>
  <c r="U237" i="10"/>
  <c r="V237" i="10"/>
  <c r="S237" i="10"/>
  <c r="R237" i="10"/>
  <c r="Q237" i="10"/>
  <c r="P237" i="10"/>
  <c r="O237" i="10"/>
  <c r="M237" i="10"/>
  <c r="I237" i="10"/>
  <c r="H237" i="10"/>
  <c r="E237" i="10"/>
  <c r="AR236" i="10"/>
  <c r="AQ236" i="10"/>
  <c r="AN236" i="10"/>
  <c r="AM236" i="10"/>
  <c r="AL236" i="10"/>
  <c r="AK236" i="10"/>
  <c r="J236" i="10"/>
  <c r="T236" i="10"/>
  <c r="AH236" i="10"/>
  <c r="AJ236" i="10"/>
  <c r="AI236" i="10"/>
  <c r="AF236" i="10"/>
  <c r="AE236" i="10"/>
  <c r="N236" i="10"/>
  <c r="AD236" i="10" s="1"/>
  <c r="X236" i="10"/>
  <c r="L236" i="10"/>
  <c r="W236" i="10"/>
  <c r="G236" i="10"/>
  <c r="U236" i="10"/>
  <c r="V236" i="10"/>
  <c r="S236" i="10"/>
  <c r="R236" i="10"/>
  <c r="Q236" i="10"/>
  <c r="P236" i="10"/>
  <c r="O236" i="10"/>
  <c r="M236" i="10"/>
  <c r="I236" i="10"/>
  <c r="H236" i="10"/>
  <c r="E236" i="10"/>
  <c r="AR235" i="10"/>
  <c r="AQ235" i="10"/>
  <c r="AN235" i="10"/>
  <c r="AM235" i="10"/>
  <c r="AL235" i="10"/>
  <c r="AK235" i="10"/>
  <c r="J235" i="10"/>
  <c r="T235" i="10"/>
  <c r="AH235" i="10"/>
  <c r="AJ235" i="10"/>
  <c r="AI235" i="10"/>
  <c r="AF235" i="10"/>
  <c r="AE235" i="10"/>
  <c r="N235" i="10"/>
  <c r="X235" i="10"/>
  <c r="L235" i="10"/>
  <c r="W235" i="10"/>
  <c r="G235" i="10"/>
  <c r="U235" i="10"/>
  <c r="V235" i="10"/>
  <c r="AB235" i="10" s="1"/>
  <c r="S235" i="10"/>
  <c r="R235" i="10"/>
  <c r="Q235" i="10"/>
  <c r="P235" i="10"/>
  <c r="O235" i="10"/>
  <c r="M235" i="10"/>
  <c r="I235" i="10"/>
  <c r="H235" i="10"/>
  <c r="E235" i="10"/>
  <c r="AR234" i="10"/>
  <c r="AQ234" i="10"/>
  <c r="AN234" i="10"/>
  <c r="AM234" i="10"/>
  <c r="AL234" i="10"/>
  <c r="AK234" i="10"/>
  <c r="J234" i="10"/>
  <c r="T234" i="10"/>
  <c r="AH234" i="10"/>
  <c r="AJ234" i="10"/>
  <c r="AI234" i="10"/>
  <c r="AF234" i="10"/>
  <c r="AE234" i="10"/>
  <c r="N234" i="10"/>
  <c r="X234" i="10"/>
  <c r="L234" i="10"/>
  <c r="W234" i="10"/>
  <c r="G234" i="10"/>
  <c r="U234" i="10"/>
  <c r="V234" i="10"/>
  <c r="S234" i="10"/>
  <c r="R234" i="10"/>
  <c r="Q234" i="10"/>
  <c r="P234" i="10"/>
  <c r="O234" i="10"/>
  <c r="M234" i="10"/>
  <c r="I234" i="10"/>
  <c r="H234" i="10"/>
  <c r="E234" i="10"/>
  <c r="AR233" i="10"/>
  <c r="AQ233" i="10"/>
  <c r="AN233" i="10"/>
  <c r="AM233" i="10"/>
  <c r="AL233" i="10"/>
  <c r="AK233" i="10"/>
  <c r="J233" i="10"/>
  <c r="T233" i="10"/>
  <c r="AH233" i="10"/>
  <c r="AJ233" i="10"/>
  <c r="AI233" i="10"/>
  <c r="AF233" i="10"/>
  <c r="AE233" i="10"/>
  <c r="N233" i="10"/>
  <c r="X233" i="10"/>
  <c r="L233" i="10"/>
  <c r="W233" i="10"/>
  <c r="G233" i="10"/>
  <c r="U233" i="10"/>
  <c r="V233" i="10"/>
  <c r="S233" i="10"/>
  <c r="R233" i="10"/>
  <c r="Q233" i="10"/>
  <c r="P233" i="10"/>
  <c r="O233" i="10"/>
  <c r="M233" i="10"/>
  <c r="I233" i="10"/>
  <c r="H233" i="10"/>
  <c r="E233" i="10"/>
  <c r="AR232" i="10"/>
  <c r="AQ232" i="10"/>
  <c r="AN232" i="10"/>
  <c r="AM232" i="10"/>
  <c r="AL232" i="10"/>
  <c r="AK232" i="10"/>
  <c r="J232" i="10"/>
  <c r="T232" i="10"/>
  <c r="AH232" i="10"/>
  <c r="AJ232" i="10"/>
  <c r="AI232" i="10"/>
  <c r="AF232" i="10"/>
  <c r="AE232" i="10"/>
  <c r="N232" i="10"/>
  <c r="X232" i="10"/>
  <c r="L232" i="10"/>
  <c r="W232" i="10"/>
  <c r="G232" i="10"/>
  <c r="U232" i="10"/>
  <c r="V232" i="10"/>
  <c r="S232" i="10"/>
  <c r="R232" i="10"/>
  <c r="Q232" i="10"/>
  <c r="P232" i="10"/>
  <c r="O232" i="10"/>
  <c r="M232" i="10"/>
  <c r="I232" i="10"/>
  <c r="H232" i="10"/>
  <c r="E232" i="10"/>
  <c r="AR231" i="10"/>
  <c r="AQ231" i="10"/>
  <c r="AN231" i="10"/>
  <c r="AM231" i="10"/>
  <c r="AL231" i="10"/>
  <c r="AK231" i="10"/>
  <c r="J231" i="10"/>
  <c r="T231" i="10"/>
  <c r="AH231" i="10"/>
  <c r="AJ231" i="10"/>
  <c r="AI231" i="10"/>
  <c r="AF231" i="10"/>
  <c r="AE231" i="10"/>
  <c r="N231" i="10"/>
  <c r="X231" i="10"/>
  <c r="L231" i="10"/>
  <c r="W231" i="10"/>
  <c r="G231" i="10"/>
  <c r="U231" i="10"/>
  <c r="V231" i="10"/>
  <c r="AB231" i="10" s="1"/>
  <c r="S231" i="10"/>
  <c r="R231" i="10"/>
  <c r="Q231" i="10"/>
  <c r="P231" i="10"/>
  <c r="O231" i="10"/>
  <c r="M231" i="10"/>
  <c r="I231" i="10"/>
  <c r="H231" i="10"/>
  <c r="E231" i="10"/>
  <c r="AR230" i="10"/>
  <c r="AQ230" i="10"/>
  <c r="AN230" i="10"/>
  <c r="AM230" i="10"/>
  <c r="AL230" i="10"/>
  <c r="AK230" i="10"/>
  <c r="J230" i="10"/>
  <c r="Y230" i="10" s="1"/>
  <c r="T230" i="10"/>
  <c r="AH230" i="10"/>
  <c r="AJ230" i="10"/>
  <c r="AI230" i="10"/>
  <c r="AF230" i="10"/>
  <c r="AE230" i="10"/>
  <c r="N230" i="10"/>
  <c r="X230" i="10"/>
  <c r="L230" i="10"/>
  <c r="W230" i="10"/>
  <c r="G230" i="10"/>
  <c r="U230" i="10"/>
  <c r="V230" i="10"/>
  <c r="S230" i="10"/>
  <c r="R230" i="10"/>
  <c r="Q230" i="10"/>
  <c r="P230" i="10"/>
  <c r="O230" i="10"/>
  <c r="M230" i="10"/>
  <c r="I230" i="10"/>
  <c r="H230" i="10"/>
  <c r="E230" i="10"/>
  <c r="AR229" i="10"/>
  <c r="AQ229" i="10"/>
  <c r="AN229" i="10"/>
  <c r="AM229" i="10"/>
  <c r="AL229" i="10"/>
  <c r="AK229" i="10"/>
  <c r="J229" i="10"/>
  <c r="T229" i="10"/>
  <c r="AH229" i="10"/>
  <c r="AJ229" i="10"/>
  <c r="AI229" i="10"/>
  <c r="AF229" i="10"/>
  <c r="AE229" i="10"/>
  <c r="N229" i="10"/>
  <c r="X229" i="10"/>
  <c r="L229" i="10"/>
  <c r="W229" i="10"/>
  <c r="G229" i="10"/>
  <c r="U229" i="10"/>
  <c r="V229" i="10"/>
  <c r="S229" i="10"/>
  <c r="R229" i="10"/>
  <c r="Q229" i="10"/>
  <c r="P229" i="10"/>
  <c r="O229" i="10"/>
  <c r="M229" i="10"/>
  <c r="I229" i="10"/>
  <c r="H229" i="10"/>
  <c r="E229" i="10"/>
  <c r="AR228" i="10"/>
  <c r="AQ228" i="10"/>
  <c r="AN228" i="10"/>
  <c r="AM228" i="10"/>
  <c r="AL228" i="10"/>
  <c r="AK228" i="10"/>
  <c r="J228" i="10"/>
  <c r="T228" i="10"/>
  <c r="AH228" i="10"/>
  <c r="AJ228" i="10"/>
  <c r="AI228" i="10"/>
  <c r="AF228" i="10"/>
  <c r="AE228" i="10"/>
  <c r="N228" i="10"/>
  <c r="X228" i="10"/>
  <c r="L228" i="10"/>
  <c r="W228" i="10"/>
  <c r="AC228" i="10" s="1"/>
  <c r="G228" i="10"/>
  <c r="U228" i="10"/>
  <c r="V228" i="10"/>
  <c r="Y228" i="10"/>
  <c r="S228" i="10"/>
  <c r="R228" i="10"/>
  <c r="Q228" i="10"/>
  <c r="P228" i="10"/>
  <c r="O228" i="10"/>
  <c r="M228" i="10"/>
  <c r="I228" i="10"/>
  <c r="H228" i="10"/>
  <c r="E228" i="10"/>
  <c r="AR227" i="10"/>
  <c r="AQ227" i="10"/>
  <c r="AN227" i="10"/>
  <c r="AM227" i="10"/>
  <c r="AL227" i="10"/>
  <c r="AK227" i="10"/>
  <c r="J227" i="10"/>
  <c r="T227" i="10"/>
  <c r="AH227" i="10"/>
  <c r="AJ227" i="10"/>
  <c r="AI227" i="10"/>
  <c r="AF227" i="10"/>
  <c r="AE227" i="10"/>
  <c r="N227" i="10"/>
  <c r="X227" i="10"/>
  <c r="AD227" i="10" s="1"/>
  <c r="L227" i="10"/>
  <c r="W227" i="10"/>
  <c r="G227" i="10"/>
  <c r="U227" i="10"/>
  <c r="V227" i="10"/>
  <c r="S227" i="10"/>
  <c r="R227" i="10"/>
  <c r="Q227" i="10"/>
  <c r="P227" i="10"/>
  <c r="O227" i="10"/>
  <c r="M227" i="10"/>
  <c r="I227" i="10"/>
  <c r="H227" i="10"/>
  <c r="E227" i="10"/>
  <c r="AR226" i="10"/>
  <c r="AQ226" i="10"/>
  <c r="AN226" i="10"/>
  <c r="AM226" i="10"/>
  <c r="AL226" i="10"/>
  <c r="AK226" i="10"/>
  <c r="J226" i="10"/>
  <c r="T226" i="10"/>
  <c r="AH226" i="10"/>
  <c r="AJ226" i="10"/>
  <c r="AI226" i="10"/>
  <c r="AF226" i="10"/>
  <c r="AE226" i="10"/>
  <c r="N226" i="10"/>
  <c r="X226" i="10"/>
  <c r="L226" i="10"/>
  <c r="W226" i="10"/>
  <c r="G226" i="10"/>
  <c r="U226" i="10"/>
  <c r="V226" i="10"/>
  <c r="S226" i="10"/>
  <c r="R226" i="10"/>
  <c r="Q226" i="10"/>
  <c r="P226" i="10"/>
  <c r="O226" i="10"/>
  <c r="M226" i="10"/>
  <c r="I226" i="10"/>
  <c r="H226" i="10"/>
  <c r="E226" i="10"/>
  <c r="AR225" i="10"/>
  <c r="AQ225" i="10"/>
  <c r="AN225" i="10"/>
  <c r="AM225" i="10"/>
  <c r="AL225" i="10"/>
  <c r="AK225" i="10"/>
  <c r="J225" i="10"/>
  <c r="T225" i="10"/>
  <c r="AH225" i="10"/>
  <c r="AJ225" i="10"/>
  <c r="AI225" i="10"/>
  <c r="AF225" i="10"/>
  <c r="AE225" i="10"/>
  <c r="N225" i="10"/>
  <c r="X225" i="10"/>
  <c r="L225" i="10"/>
  <c r="W225" i="10"/>
  <c r="G225" i="10"/>
  <c r="U225" i="10"/>
  <c r="V225" i="10"/>
  <c r="Z225" i="10"/>
  <c r="S225" i="10"/>
  <c r="R225" i="10"/>
  <c r="Q225" i="10"/>
  <c r="P225" i="10"/>
  <c r="O225" i="10"/>
  <c r="M225" i="10"/>
  <c r="I225" i="10"/>
  <c r="H225" i="10"/>
  <c r="E225" i="10"/>
  <c r="AR224" i="10"/>
  <c r="AQ224" i="10"/>
  <c r="AN224" i="10"/>
  <c r="AM224" i="10"/>
  <c r="AL224" i="10"/>
  <c r="AK224" i="10"/>
  <c r="J224" i="10"/>
  <c r="T224" i="10"/>
  <c r="AH224" i="10"/>
  <c r="AJ224" i="10"/>
  <c r="AI224" i="10"/>
  <c r="AF224" i="10"/>
  <c r="AE224" i="10"/>
  <c r="N224" i="10"/>
  <c r="X224" i="10"/>
  <c r="AA224" i="10" s="1"/>
  <c r="L224" i="10"/>
  <c r="W224" i="10"/>
  <c r="G224" i="10"/>
  <c r="U224" i="10"/>
  <c r="V224" i="10"/>
  <c r="S224" i="10"/>
  <c r="R224" i="10"/>
  <c r="Q224" i="10"/>
  <c r="P224" i="10"/>
  <c r="O224" i="10"/>
  <c r="M224" i="10"/>
  <c r="I224" i="10"/>
  <c r="H224" i="10"/>
  <c r="E224" i="10"/>
  <c r="AR223" i="10"/>
  <c r="AQ223" i="10"/>
  <c r="AN223" i="10"/>
  <c r="AM223" i="10"/>
  <c r="AL223" i="10"/>
  <c r="AK223" i="10"/>
  <c r="J223" i="10"/>
  <c r="T223" i="10"/>
  <c r="AH223" i="10"/>
  <c r="AJ223" i="10"/>
  <c r="AI223" i="10"/>
  <c r="AF223" i="10"/>
  <c r="AE223" i="10"/>
  <c r="N223" i="10"/>
  <c r="AA223" i="10" s="1"/>
  <c r="X223" i="10"/>
  <c r="L223" i="10"/>
  <c r="W223" i="10"/>
  <c r="Z223" i="10" s="1"/>
  <c r="G223" i="10"/>
  <c r="U223" i="10"/>
  <c r="V223" i="10"/>
  <c r="S223" i="10"/>
  <c r="R223" i="10"/>
  <c r="Q223" i="10"/>
  <c r="P223" i="10"/>
  <c r="O223" i="10"/>
  <c r="M223" i="10"/>
  <c r="I223" i="10"/>
  <c r="H223" i="10"/>
  <c r="E223" i="10"/>
  <c r="AR222" i="10"/>
  <c r="AQ222" i="10"/>
  <c r="AN222" i="10"/>
  <c r="AM222" i="10"/>
  <c r="AL222" i="10"/>
  <c r="AK222" i="10"/>
  <c r="J222" i="10"/>
  <c r="T222" i="10"/>
  <c r="AH222" i="10"/>
  <c r="AJ222" i="10"/>
  <c r="AI222" i="10"/>
  <c r="AF222" i="10"/>
  <c r="AE222" i="10"/>
  <c r="N222" i="10"/>
  <c r="X222" i="10"/>
  <c r="L222" i="10"/>
  <c r="W222" i="10"/>
  <c r="G222" i="10"/>
  <c r="U222" i="10"/>
  <c r="V222" i="10"/>
  <c r="S222" i="10"/>
  <c r="R222" i="10"/>
  <c r="Q222" i="10"/>
  <c r="P222" i="10"/>
  <c r="O222" i="10"/>
  <c r="M222" i="10"/>
  <c r="I222" i="10"/>
  <c r="H222" i="10"/>
  <c r="E222" i="10"/>
  <c r="AR221" i="10"/>
  <c r="AQ221" i="10"/>
  <c r="AN221" i="10"/>
  <c r="AM221" i="10"/>
  <c r="AL221" i="10"/>
  <c r="AK221" i="10"/>
  <c r="J221" i="10"/>
  <c r="T221" i="10"/>
  <c r="AH221" i="10"/>
  <c r="AJ221" i="10"/>
  <c r="AI221" i="10"/>
  <c r="AF221" i="10"/>
  <c r="AE221" i="10"/>
  <c r="N221" i="10"/>
  <c r="X221" i="10"/>
  <c r="L221" i="10"/>
  <c r="Z221" i="10" s="1"/>
  <c r="W221" i="10"/>
  <c r="G221" i="10"/>
  <c r="U221" i="10"/>
  <c r="V221" i="10"/>
  <c r="S221" i="10"/>
  <c r="R221" i="10"/>
  <c r="Q221" i="10"/>
  <c r="P221" i="10"/>
  <c r="O221" i="10"/>
  <c r="M221" i="10"/>
  <c r="I221" i="10"/>
  <c r="H221" i="10"/>
  <c r="E221" i="10"/>
  <c r="AR220" i="10"/>
  <c r="AQ220" i="10"/>
  <c r="AN220" i="10"/>
  <c r="AM220" i="10"/>
  <c r="AL220" i="10"/>
  <c r="AK220" i="10"/>
  <c r="J220" i="10"/>
  <c r="Y220" i="10" s="1"/>
  <c r="T220" i="10"/>
  <c r="AH220" i="10"/>
  <c r="AJ220" i="10"/>
  <c r="AI220" i="10"/>
  <c r="AF220" i="10"/>
  <c r="AE220" i="10"/>
  <c r="N220" i="10"/>
  <c r="X220" i="10"/>
  <c r="L220" i="10"/>
  <c r="W220" i="10"/>
  <c r="Z220" i="10" s="1"/>
  <c r="G220" i="10"/>
  <c r="U220" i="10"/>
  <c r="V220" i="10"/>
  <c r="S220" i="10"/>
  <c r="R220" i="10"/>
  <c r="Q220" i="10"/>
  <c r="P220" i="10"/>
  <c r="O220" i="10"/>
  <c r="M220" i="10"/>
  <c r="I220" i="10"/>
  <c r="H220" i="10"/>
  <c r="E220" i="10"/>
  <c r="AR219" i="10"/>
  <c r="AQ219" i="10"/>
  <c r="AN219" i="10"/>
  <c r="AM219" i="10"/>
  <c r="AL219" i="10"/>
  <c r="AK219" i="10"/>
  <c r="J219" i="10"/>
  <c r="T219" i="10"/>
  <c r="AH219" i="10"/>
  <c r="AJ219" i="10"/>
  <c r="AI219" i="10"/>
  <c r="AF219" i="10"/>
  <c r="AE219" i="10"/>
  <c r="N219" i="10"/>
  <c r="X219" i="10"/>
  <c r="L219" i="10"/>
  <c r="W219" i="10"/>
  <c r="G219" i="10"/>
  <c r="U219" i="10"/>
  <c r="V219" i="10"/>
  <c r="S219" i="10"/>
  <c r="R219" i="10"/>
  <c r="Q219" i="10"/>
  <c r="O219" i="10"/>
  <c r="M219" i="10"/>
  <c r="I219" i="10"/>
  <c r="H219" i="10"/>
  <c r="E219" i="10"/>
  <c r="AR218" i="10"/>
  <c r="AQ218" i="10"/>
  <c r="AN218" i="10"/>
  <c r="AM218" i="10"/>
  <c r="AL218" i="10"/>
  <c r="AK218" i="10"/>
  <c r="J218" i="10"/>
  <c r="T218" i="10"/>
  <c r="AH218" i="10"/>
  <c r="AJ218" i="10"/>
  <c r="AI218" i="10"/>
  <c r="AF218" i="10"/>
  <c r="AE218" i="10"/>
  <c r="N218" i="10"/>
  <c r="X218" i="10"/>
  <c r="L218" i="10"/>
  <c r="W218" i="10"/>
  <c r="G218" i="10"/>
  <c r="U218" i="10"/>
  <c r="V218" i="10"/>
  <c r="S218" i="10"/>
  <c r="R218" i="10"/>
  <c r="Q218" i="10"/>
  <c r="O218" i="10"/>
  <c r="M218" i="10"/>
  <c r="I218" i="10"/>
  <c r="H218" i="10"/>
  <c r="E218" i="10"/>
  <c r="AR217" i="10"/>
  <c r="AQ217" i="10"/>
  <c r="AN217" i="10"/>
  <c r="AM217" i="10"/>
  <c r="AL217" i="10"/>
  <c r="AK217" i="10"/>
  <c r="J217" i="10"/>
  <c r="T217" i="10"/>
  <c r="AH217" i="10"/>
  <c r="AJ217" i="10"/>
  <c r="AI217" i="10"/>
  <c r="AF217" i="10"/>
  <c r="AE217" i="10"/>
  <c r="N217" i="10"/>
  <c r="X217" i="10"/>
  <c r="L217" i="10"/>
  <c r="W217" i="10"/>
  <c r="Z217" i="10" s="1"/>
  <c r="G217" i="10"/>
  <c r="U217" i="10"/>
  <c r="V217" i="10"/>
  <c r="S217" i="10"/>
  <c r="R217" i="10"/>
  <c r="Q217" i="10"/>
  <c r="O217" i="10"/>
  <c r="M217" i="10"/>
  <c r="I217" i="10"/>
  <c r="H217" i="10"/>
  <c r="E217" i="10"/>
  <c r="AR216" i="10"/>
  <c r="AQ216" i="10"/>
  <c r="AN216" i="10"/>
  <c r="AM216" i="10"/>
  <c r="AL216" i="10"/>
  <c r="AK216" i="10"/>
  <c r="J216" i="10"/>
  <c r="T216" i="10"/>
  <c r="AH216" i="10"/>
  <c r="AJ216" i="10"/>
  <c r="AI216" i="10"/>
  <c r="AF216" i="10"/>
  <c r="AE216" i="10"/>
  <c r="N216" i="10"/>
  <c r="X216" i="10"/>
  <c r="L216" i="10"/>
  <c r="W216" i="10"/>
  <c r="G216" i="10"/>
  <c r="U216" i="10"/>
  <c r="V216" i="10"/>
  <c r="S216" i="10"/>
  <c r="R216" i="10"/>
  <c r="Q216" i="10"/>
  <c r="O216" i="10"/>
  <c r="M216" i="10"/>
  <c r="I216" i="10"/>
  <c r="H216" i="10"/>
  <c r="E216" i="10"/>
  <c r="AR215" i="10"/>
  <c r="AQ215" i="10"/>
  <c r="AN215" i="10"/>
  <c r="AM215" i="10"/>
  <c r="AL215" i="10"/>
  <c r="AK215" i="10"/>
  <c r="J215" i="10"/>
  <c r="T215" i="10"/>
  <c r="AH215" i="10"/>
  <c r="AJ215" i="10"/>
  <c r="AI215" i="10"/>
  <c r="AF215" i="10"/>
  <c r="AE215" i="10"/>
  <c r="N215" i="10"/>
  <c r="X215" i="10"/>
  <c r="L215" i="10"/>
  <c r="W215" i="10"/>
  <c r="G215" i="10"/>
  <c r="U215" i="10"/>
  <c r="V215" i="10"/>
  <c r="S215" i="10"/>
  <c r="R215" i="10"/>
  <c r="Q215" i="10"/>
  <c r="O215" i="10"/>
  <c r="M215" i="10"/>
  <c r="I215" i="10"/>
  <c r="H215" i="10"/>
  <c r="E215" i="10"/>
  <c r="AR214" i="10"/>
  <c r="AQ214" i="10"/>
  <c r="AN214" i="10"/>
  <c r="AM214" i="10"/>
  <c r="AL214" i="10"/>
  <c r="AK214" i="10"/>
  <c r="J214" i="10"/>
  <c r="T214" i="10"/>
  <c r="AH214" i="10"/>
  <c r="AJ214" i="10"/>
  <c r="AI214" i="10"/>
  <c r="AF214" i="10"/>
  <c r="AE214" i="10"/>
  <c r="N214" i="10"/>
  <c r="X214" i="10"/>
  <c r="L214" i="10"/>
  <c r="W214" i="10"/>
  <c r="AC214" i="10" s="1"/>
  <c r="G214" i="10"/>
  <c r="U214" i="10"/>
  <c r="V214" i="10"/>
  <c r="AB214" i="10" s="1"/>
  <c r="S214" i="10"/>
  <c r="R214" i="10"/>
  <c r="Q214" i="10"/>
  <c r="O214" i="10"/>
  <c r="M214" i="10"/>
  <c r="I214" i="10"/>
  <c r="H214" i="10"/>
  <c r="E214" i="10"/>
  <c r="AR213" i="10"/>
  <c r="AQ213" i="10"/>
  <c r="AN213" i="10"/>
  <c r="AM213" i="10"/>
  <c r="AL213" i="10"/>
  <c r="AK213" i="10"/>
  <c r="J213" i="10"/>
  <c r="T213" i="10"/>
  <c r="AH213" i="10"/>
  <c r="AJ213" i="10"/>
  <c r="AI213" i="10"/>
  <c r="AF213" i="10"/>
  <c r="AE213" i="10"/>
  <c r="N213" i="10"/>
  <c r="X213" i="10"/>
  <c r="AA213" i="10" s="1"/>
  <c r="L213" i="10"/>
  <c r="W213" i="10"/>
  <c r="G213" i="10"/>
  <c r="U213" i="10"/>
  <c r="V213" i="10"/>
  <c r="S213" i="10"/>
  <c r="R213" i="10"/>
  <c r="Q213" i="10"/>
  <c r="O213" i="10"/>
  <c r="M213" i="10"/>
  <c r="I213" i="10"/>
  <c r="H213" i="10"/>
  <c r="E213" i="10"/>
  <c r="AR212" i="10"/>
  <c r="AQ212" i="10"/>
  <c r="AN212" i="10"/>
  <c r="AM212" i="10"/>
  <c r="AL212" i="10"/>
  <c r="AK212" i="10"/>
  <c r="J212" i="10"/>
  <c r="T212" i="10"/>
  <c r="AH212" i="10"/>
  <c r="AJ212" i="10"/>
  <c r="AI212" i="10"/>
  <c r="AF212" i="10"/>
  <c r="AE212" i="10"/>
  <c r="N212" i="10"/>
  <c r="X212" i="10"/>
  <c r="AD212" i="10" s="1"/>
  <c r="L212" i="10"/>
  <c r="W212" i="10"/>
  <c r="G212" i="10"/>
  <c r="U212" i="10"/>
  <c r="V212" i="10"/>
  <c r="S212" i="10"/>
  <c r="R212" i="10"/>
  <c r="Q212" i="10"/>
  <c r="O212" i="10"/>
  <c r="M212" i="10"/>
  <c r="I212" i="10"/>
  <c r="H212" i="10"/>
  <c r="E212" i="10"/>
  <c r="AR211" i="10"/>
  <c r="AQ211" i="10"/>
  <c r="AN211" i="10"/>
  <c r="AM211" i="10"/>
  <c r="AL211" i="10"/>
  <c r="AK211" i="10"/>
  <c r="J211" i="10"/>
  <c r="Y211" i="10" s="1"/>
  <c r="T211" i="10"/>
  <c r="AH211" i="10"/>
  <c r="AJ211" i="10"/>
  <c r="AI211" i="10"/>
  <c r="AF211" i="10"/>
  <c r="AE211" i="10"/>
  <c r="N211" i="10"/>
  <c r="X211" i="10"/>
  <c r="L211" i="10"/>
  <c r="W211" i="10"/>
  <c r="G211" i="10"/>
  <c r="U211" i="10"/>
  <c r="V211" i="10"/>
  <c r="S211" i="10"/>
  <c r="R211" i="10"/>
  <c r="Q211" i="10"/>
  <c r="O211" i="10"/>
  <c r="M211" i="10"/>
  <c r="I211" i="10"/>
  <c r="H211" i="10"/>
  <c r="E211" i="10"/>
  <c r="AR210" i="10"/>
  <c r="AQ210" i="10"/>
  <c r="AN210" i="10"/>
  <c r="AM210" i="10"/>
  <c r="AL210" i="10"/>
  <c r="AK210" i="10"/>
  <c r="J210" i="10"/>
  <c r="T210" i="10"/>
  <c r="AH210" i="10"/>
  <c r="AJ210" i="10"/>
  <c r="AI210" i="10"/>
  <c r="AF210" i="10"/>
  <c r="AE210" i="10"/>
  <c r="N210" i="10"/>
  <c r="X210" i="10"/>
  <c r="L210" i="10"/>
  <c r="W210" i="10"/>
  <c r="G210" i="10"/>
  <c r="U210" i="10"/>
  <c r="V210" i="10"/>
  <c r="S210" i="10"/>
  <c r="R210" i="10"/>
  <c r="Q210" i="10"/>
  <c r="O210" i="10"/>
  <c r="M210" i="10"/>
  <c r="I210" i="10"/>
  <c r="H210" i="10"/>
  <c r="E210" i="10"/>
  <c r="AR209" i="10"/>
  <c r="AQ209" i="10"/>
  <c r="AN209" i="10"/>
  <c r="AM209" i="10"/>
  <c r="AL209" i="10"/>
  <c r="AK209" i="10"/>
  <c r="J209" i="10"/>
  <c r="T209" i="10"/>
  <c r="AH209" i="10"/>
  <c r="AJ209" i="10"/>
  <c r="AI209" i="10"/>
  <c r="AF209" i="10"/>
  <c r="AE209" i="10"/>
  <c r="N209" i="10"/>
  <c r="X209" i="10"/>
  <c r="L209" i="10"/>
  <c r="W209" i="10"/>
  <c r="G209" i="10"/>
  <c r="U209" i="10"/>
  <c r="V209" i="10"/>
  <c r="S209" i="10"/>
  <c r="R209" i="10"/>
  <c r="Q209" i="10"/>
  <c r="O209" i="10"/>
  <c r="M209" i="10"/>
  <c r="I209" i="10"/>
  <c r="H209" i="10"/>
  <c r="E209" i="10"/>
  <c r="AR208" i="10"/>
  <c r="AQ208" i="10"/>
  <c r="AN208" i="10"/>
  <c r="AM208" i="10"/>
  <c r="AL208" i="10"/>
  <c r="AK208" i="10"/>
  <c r="J208" i="10"/>
  <c r="T208" i="10"/>
  <c r="AH208" i="10"/>
  <c r="AJ208" i="10"/>
  <c r="AI208" i="10"/>
  <c r="AF208" i="10"/>
  <c r="AE208" i="10"/>
  <c r="N208" i="10"/>
  <c r="X208" i="10"/>
  <c r="L208" i="10"/>
  <c r="W208" i="10"/>
  <c r="G208" i="10"/>
  <c r="U208" i="10"/>
  <c r="V208" i="10"/>
  <c r="S208" i="10"/>
  <c r="R208" i="10"/>
  <c r="Q208" i="10"/>
  <c r="O208" i="10"/>
  <c r="M208" i="10"/>
  <c r="I208" i="10"/>
  <c r="H208" i="10"/>
  <c r="E208" i="10"/>
  <c r="AR207" i="10"/>
  <c r="AQ207" i="10"/>
  <c r="AN207" i="10"/>
  <c r="AM207" i="10"/>
  <c r="AL207" i="10"/>
  <c r="AK207" i="10"/>
  <c r="J207" i="10"/>
  <c r="Y207" i="10" s="1"/>
  <c r="T207" i="10"/>
  <c r="AH207" i="10"/>
  <c r="AJ207" i="10"/>
  <c r="AI207" i="10"/>
  <c r="AF207" i="10"/>
  <c r="AE207" i="10"/>
  <c r="N207" i="10"/>
  <c r="X207" i="10"/>
  <c r="L207" i="10"/>
  <c r="W207" i="10"/>
  <c r="G207" i="10"/>
  <c r="U207" i="10"/>
  <c r="V207" i="10"/>
  <c r="S207" i="10"/>
  <c r="R207" i="10"/>
  <c r="Q207" i="10"/>
  <c r="O207" i="10"/>
  <c r="M207" i="10"/>
  <c r="I207" i="10"/>
  <c r="H207" i="10"/>
  <c r="E207" i="10"/>
  <c r="AR206" i="10"/>
  <c r="AQ206" i="10"/>
  <c r="AN206" i="10"/>
  <c r="AM206" i="10"/>
  <c r="AL206" i="10"/>
  <c r="AK206" i="10"/>
  <c r="J206" i="10"/>
  <c r="T206" i="10"/>
  <c r="AH206" i="10"/>
  <c r="AJ206" i="10"/>
  <c r="AI206" i="10"/>
  <c r="AF206" i="10"/>
  <c r="AE206" i="10"/>
  <c r="N206" i="10"/>
  <c r="X206" i="10"/>
  <c r="L206" i="10"/>
  <c r="W206" i="10"/>
  <c r="AC206" i="10"/>
  <c r="G206" i="10"/>
  <c r="U206" i="10"/>
  <c r="V206" i="10"/>
  <c r="AB206" i="10"/>
  <c r="S206" i="10"/>
  <c r="R206" i="10"/>
  <c r="Q206" i="10"/>
  <c r="O206" i="10"/>
  <c r="M206" i="10"/>
  <c r="I206" i="10"/>
  <c r="H206" i="10"/>
  <c r="E206" i="10"/>
  <c r="AR205" i="10"/>
  <c r="AQ205" i="10"/>
  <c r="AN205" i="10"/>
  <c r="AM205" i="10"/>
  <c r="AL205" i="10"/>
  <c r="AK205" i="10"/>
  <c r="J205" i="10"/>
  <c r="T205" i="10"/>
  <c r="AH205" i="10"/>
  <c r="AJ205" i="10"/>
  <c r="AI205" i="10"/>
  <c r="AF205" i="10"/>
  <c r="AE205" i="10"/>
  <c r="N205" i="10"/>
  <c r="X205" i="10"/>
  <c r="L205" i="10"/>
  <c r="W205" i="10"/>
  <c r="G205" i="10"/>
  <c r="U205" i="10"/>
  <c r="V205" i="10"/>
  <c r="AB205" i="10" s="1"/>
  <c r="S205" i="10"/>
  <c r="R205" i="10"/>
  <c r="Q205" i="10"/>
  <c r="O205" i="10"/>
  <c r="M205" i="10"/>
  <c r="I205" i="10"/>
  <c r="H205" i="10"/>
  <c r="E205" i="10"/>
  <c r="AR204" i="10"/>
  <c r="AQ204" i="10"/>
  <c r="AN204" i="10"/>
  <c r="AM204" i="10"/>
  <c r="AL204" i="10"/>
  <c r="AK204" i="10"/>
  <c r="J204" i="10"/>
  <c r="T204" i="10"/>
  <c r="AH204" i="10"/>
  <c r="AJ204" i="10"/>
  <c r="AI204" i="10"/>
  <c r="AF204" i="10"/>
  <c r="AE204" i="10"/>
  <c r="N204" i="10"/>
  <c r="X204" i="10"/>
  <c r="L204" i="10"/>
  <c r="AC204" i="10" s="1"/>
  <c r="W204" i="10"/>
  <c r="G204" i="10"/>
  <c r="U204" i="10"/>
  <c r="V204" i="10"/>
  <c r="AB204" i="10" s="1"/>
  <c r="S204" i="10"/>
  <c r="R204" i="10"/>
  <c r="Q204" i="10"/>
  <c r="O204" i="10"/>
  <c r="M204" i="10"/>
  <c r="I204" i="10"/>
  <c r="H204" i="10"/>
  <c r="E204" i="10"/>
  <c r="AR203" i="10"/>
  <c r="AQ203" i="10"/>
  <c r="AN203" i="10"/>
  <c r="AM203" i="10"/>
  <c r="AL203" i="10"/>
  <c r="AK203" i="10"/>
  <c r="J203" i="10"/>
  <c r="T203" i="10"/>
  <c r="AH203" i="10"/>
  <c r="AJ203" i="10"/>
  <c r="AI203" i="10"/>
  <c r="AF203" i="10"/>
  <c r="AE203" i="10"/>
  <c r="N203" i="10"/>
  <c r="X203" i="10"/>
  <c r="L203" i="10"/>
  <c r="AC203" i="10" s="1"/>
  <c r="W203" i="10"/>
  <c r="G203" i="10"/>
  <c r="U203" i="10"/>
  <c r="V203" i="10"/>
  <c r="S203" i="10"/>
  <c r="R203" i="10"/>
  <c r="Q203" i="10"/>
  <c r="O203" i="10"/>
  <c r="M203" i="10"/>
  <c r="I203" i="10"/>
  <c r="H203" i="10"/>
  <c r="E203" i="10"/>
  <c r="AR202" i="10"/>
  <c r="AQ202" i="10"/>
  <c r="AN202" i="10"/>
  <c r="AM202" i="10"/>
  <c r="AL202" i="10"/>
  <c r="AK202" i="10"/>
  <c r="J202" i="10"/>
  <c r="T202" i="10"/>
  <c r="AH202" i="10"/>
  <c r="AJ202" i="10"/>
  <c r="AI202" i="10"/>
  <c r="AF202" i="10"/>
  <c r="AE202" i="10"/>
  <c r="N202" i="10"/>
  <c r="X202" i="10"/>
  <c r="L202" i="10"/>
  <c r="AC202" i="10" s="1"/>
  <c r="W202" i="10"/>
  <c r="G202" i="10"/>
  <c r="U202" i="10"/>
  <c r="V202" i="10"/>
  <c r="AB202" i="10" s="1"/>
  <c r="S202" i="10"/>
  <c r="R202" i="10"/>
  <c r="Q202" i="10"/>
  <c r="O202" i="10"/>
  <c r="M202" i="10"/>
  <c r="I202" i="10"/>
  <c r="H202" i="10"/>
  <c r="E202" i="10"/>
  <c r="AR201" i="10"/>
  <c r="AQ201" i="10"/>
  <c r="AN201" i="10"/>
  <c r="AM201" i="10"/>
  <c r="AL201" i="10"/>
  <c r="AK201" i="10"/>
  <c r="J201" i="10"/>
  <c r="T201" i="10"/>
  <c r="AH201" i="10"/>
  <c r="AJ201" i="10"/>
  <c r="AI201" i="10"/>
  <c r="AF201" i="10"/>
  <c r="AE201" i="10"/>
  <c r="N201" i="10"/>
  <c r="X201" i="10"/>
  <c r="L201" i="10"/>
  <c r="AC201" i="10" s="1"/>
  <c r="W201" i="10"/>
  <c r="G201" i="10"/>
  <c r="U201" i="10"/>
  <c r="V201" i="10"/>
  <c r="S201" i="10"/>
  <c r="R201" i="10"/>
  <c r="Q201" i="10"/>
  <c r="O201" i="10"/>
  <c r="M201" i="10"/>
  <c r="I201" i="10"/>
  <c r="H201" i="10"/>
  <c r="E201" i="10"/>
  <c r="AR200" i="10"/>
  <c r="AQ200" i="10"/>
  <c r="AN200" i="10"/>
  <c r="AM200" i="10"/>
  <c r="AL200" i="10"/>
  <c r="AK200" i="10"/>
  <c r="J200" i="10"/>
  <c r="T200" i="10"/>
  <c r="AH200" i="10"/>
  <c r="AJ200" i="10"/>
  <c r="AI200" i="10"/>
  <c r="AF200" i="10"/>
  <c r="AE200" i="10"/>
  <c r="N200" i="10"/>
  <c r="AA200" i="10" s="1"/>
  <c r="X200" i="10"/>
  <c r="L200" i="10"/>
  <c r="AC200" i="10" s="1"/>
  <c r="W200" i="10"/>
  <c r="G200" i="10"/>
  <c r="U200" i="10"/>
  <c r="V200" i="10"/>
  <c r="S200" i="10"/>
  <c r="R200" i="10"/>
  <c r="Q200" i="10"/>
  <c r="O200" i="10"/>
  <c r="M200" i="10"/>
  <c r="I200" i="10"/>
  <c r="H200" i="10"/>
  <c r="E200" i="10"/>
  <c r="AR199" i="10"/>
  <c r="AQ199" i="10"/>
  <c r="AN199" i="10"/>
  <c r="AM199" i="10"/>
  <c r="AL199" i="10"/>
  <c r="AK199" i="10"/>
  <c r="J199" i="10"/>
  <c r="T199" i="10"/>
  <c r="AH199" i="10"/>
  <c r="AJ199" i="10"/>
  <c r="AI199" i="10"/>
  <c r="AF199" i="10"/>
  <c r="AE199" i="10"/>
  <c r="N199" i="10"/>
  <c r="X199" i="10"/>
  <c r="L199" i="10"/>
  <c r="AC199" i="10" s="1"/>
  <c r="W199" i="10"/>
  <c r="G199" i="10"/>
  <c r="U199" i="10"/>
  <c r="V199" i="10"/>
  <c r="S199" i="10"/>
  <c r="R199" i="10"/>
  <c r="Q199" i="10"/>
  <c r="O199" i="10"/>
  <c r="M199" i="10"/>
  <c r="I199" i="10"/>
  <c r="H199" i="10"/>
  <c r="E199" i="10"/>
  <c r="AR198" i="10"/>
  <c r="AQ198" i="10"/>
  <c r="AN198" i="10"/>
  <c r="AM198" i="10"/>
  <c r="AL198" i="10"/>
  <c r="AK198" i="10"/>
  <c r="J198" i="10"/>
  <c r="T198" i="10"/>
  <c r="AH198" i="10"/>
  <c r="AJ198" i="10"/>
  <c r="AI198" i="10"/>
  <c r="AF198" i="10"/>
  <c r="AE198" i="10"/>
  <c r="N198" i="10"/>
  <c r="AD198" i="10" s="1"/>
  <c r="X198" i="10"/>
  <c r="L198" i="10"/>
  <c r="AC198" i="10" s="1"/>
  <c r="W198" i="10"/>
  <c r="G198" i="10"/>
  <c r="U198" i="10"/>
  <c r="V198" i="10"/>
  <c r="S198" i="10"/>
  <c r="R198" i="10"/>
  <c r="Q198" i="10"/>
  <c r="O198" i="10"/>
  <c r="M198" i="10"/>
  <c r="I198" i="10"/>
  <c r="H198" i="10"/>
  <c r="E198" i="10"/>
  <c r="AR197" i="10"/>
  <c r="AQ197" i="10"/>
  <c r="AN197" i="10"/>
  <c r="AM197" i="10"/>
  <c r="AL197" i="10"/>
  <c r="AK197" i="10"/>
  <c r="J197" i="10"/>
  <c r="T197" i="10"/>
  <c r="AH197" i="10"/>
  <c r="AJ197" i="10"/>
  <c r="AI197" i="10"/>
  <c r="AF197" i="10"/>
  <c r="AE197" i="10"/>
  <c r="N197" i="10"/>
  <c r="AD197" i="10" s="1"/>
  <c r="X197" i="10"/>
  <c r="L197" i="10"/>
  <c r="Z197" i="10" s="1"/>
  <c r="W197" i="10"/>
  <c r="G197" i="10"/>
  <c r="U197" i="10"/>
  <c r="V197" i="10"/>
  <c r="S197" i="10"/>
  <c r="R197" i="10"/>
  <c r="Q197" i="10"/>
  <c r="O197" i="10"/>
  <c r="M197" i="10"/>
  <c r="I197" i="10"/>
  <c r="H197" i="10"/>
  <c r="E197" i="10"/>
  <c r="AR196" i="10"/>
  <c r="AQ196" i="10"/>
  <c r="AN196" i="10"/>
  <c r="AM196" i="10"/>
  <c r="AL196" i="10"/>
  <c r="AK196" i="10"/>
  <c r="J196" i="10"/>
  <c r="T196" i="10"/>
  <c r="AH196" i="10"/>
  <c r="AJ196" i="10"/>
  <c r="AI196" i="10"/>
  <c r="AF196" i="10"/>
  <c r="AE196" i="10"/>
  <c r="N196" i="10"/>
  <c r="X196" i="10"/>
  <c r="L196" i="10"/>
  <c r="W196" i="10"/>
  <c r="G196" i="10"/>
  <c r="U196" i="10"/>
  <c r="V196" i="10"/>
  <c r="S196" i="10"/>
  <c r="R196" i="10"/>
  <c r="Q196" i="10"/>
  <c r="O196" i="10"/>
  <c r="M196" i="10"/>
  <c r="I196" i="10"/>
  <c r="H196" i="10"/>
  <c r="E196" i="10"/>
  <c r="AR195" i="10"/>
  <c r="AQ195" i="10"/>
  <c r="AN195" i="10"/>
  <c r="AM195" i="10"/>
  <c r="AL195" i="10"/>
  <c r="AK195" i="10"/>
  <c r="J195" i="10"/>
  <c r="Y195" i="10" s="1"/>
  <c r="T195" i="10"/>
  <c r="AH195" i="10"/>
  <c r="AJ195" i="10"/>
  <c r="AI195" i="10"/>
  <c r="AF195" i="10"/>
  <c r="AE195" i="10"/>
  <c r="N195" i="10"/>
  <c r="X195" i="10"/>
  <c r="L195" i="10"/>
  <c r="W195" i="10"/>
  <c r="G195" i="10"/>
  <c r="U195" i="10"/>
  <c r="V195" i="10"/>
  <c r="S195" i="10"/>
  <c r="R195" i="10"/>
  <c r="Q195" i="10"/>
  <c r="O195" i="10"/>
  <c r="M195" i="10"/>
  <c r="I195" i="10"/>
  <c r="H195" i="10"/>
  <c r="E195" i="10"/>
  <c r="AR194" i="10"/>
  <c r="AQ194" i="10"/>
  <c r="AN194" i="10"/>
  <c r="AM194" i="10"/>
  <c r="AL194" i="10"/>
  <c r="AK194" i="10"/>
  <c r="J194" i="10"/>
  <c r="T194" i="10"/>
  <c r="AH194" i="10"/>
  <c r="AJ194" i="10"/>
  <c r="AI194" i="10"/>
  <c r="AF194" i="10"/>
  <c r="AE194" i="10"/>
  <c r="N194" i="10"/>
  <c r="AD194" i="10" s="1"/>
  <c r="X194" i="10"/>
  <c r="L194" i="10"/>
  <c r="W194" i="10"/>
  <c r="G194" i="10"/>
  <c r="U194" i="10"/>
  <c r="V194" i="10"/>
  <c r="S194" i="10"/>
  <c r="R194" i="10"/>
  <c r="Q194" i="10"/>
  <c r="O194" i="10"/>
  <c r="M194" i="10"/>
  <c r="I194" i="10"/>
  <c r="H194" i="10"/>
  <c r="E194" i="10"/>
  <c r="AR193" i="10"/>
  <c r="AQ193" i="10"/>
  <c r="AN193" i="10"/>
  <c r="AM193" i="10"/>
  <c r="AL193" i="10"/>
  <c r="AK193" i="10"/>
  <c r="J193" i="10"/>
  <c r="Y193" i="10" s="1"/>
  <c r="T193" i="10"/>
  <c r="AH193" i="10"/>
  <c r="AJ193" i="10"/>
  <c r="AI193" i="10"/>
  <c r="AF193" i="10"/>
  <c r="AE193" i="10"/>
  <c r="N193" i="10"/>
  <c r="AD193" i="10" s="1"/>
  <c r="X193" i="10"/>
  <c r="L193" i="10"/>
  <c r="W193" i="10"/>
  <c r="G193" i="10"/>
  <c r="U193" i="10"/>
  <c r="V193" i="10"/>
  <c r="S193" i="10"/>
  <c r="R193" i="10"/>
  <c r="Q193" i="10"/>
  <c r="O193" i="10"/>
  <c r="M193" i="10"/>
  <c r="I193" i="10"/>
  <c r="H193" i="10"/>
  <c r="E193" i="10"/>
  <c r="AR192" i="10"/>
  <c r="AQ192" i="10"/>
  <c r="AN192" i="10"/>
  <c r="AM192" i="10"/>
  <c r="AL192" i="10"/>
  <c r="AK192" i="10"/>
  <c r="J192" i="10"/>
  <c r="T192" i="10"/>
  <c r="AH192" i="10"/>
  <c r="AJ192" i="10"/>
  <c r="AI192" i="10"/>
  <c r="AF192" i="10"/>
  <c r="AE192" i="10"/>
  <c r="N192" i="10"/>
  <c r="AD192" i="10" s="1"/>
  <c r="X192" i="10"/>
  <c r="L192" i="10"/>
  <c r="W192" i="10"/>
  <c r="G192" i="10"/>
  <c r="U192" i="10"/>
  <c r="V192" i="10"/>
  <c r="S192" i="10"/>
  <c r="R192" i="10"/>
  <c r="Q192" i="10"/>
  <c r="O192" i="10"/>
  <c r="M192" i="10"/>
  <c r="I192" i="10"/>
  <c r="H192" i="10"/>
  <c r="E192" i="10"/>
  <c r="AR191" i="10"/>
  <c r="AQ191" i="10"/>
  <c r="AN191" i="10"/>
  <c r="AM191" i="10"/>
  <c r="AL191" i="10"/>
  <c r="AK191" i="10"/>
  <c r="J191" i="10"/>
  <c r="Y191" i="10" s="1"/>
  <c r="T191" i="10"/>
  <c r="AH191" i="10"/>
  <c r="AJ191" i="10"/>
  <c r="AI191" i="10"/>
  <c r="AF191" i="10"/>
  <c r="AE191" i="10"/>
  <c r="N191" i="10"/>
  <c r="AD191" i="10" s="1"/>
  <c r="X191" i="10"/>
  <c r="L191" i="10"/>
  <c r="W191" i="10"/>
  <c r="G191" i="10"/>
  <c r="U191" i="10"/>
  <c r="V191" i="10"/>
  <c r="S191" i="10"/>
  <c r="R191" i="10"/>
  <c r="Q191" i="10"/>
  <c r="O191" i="10"/>
  <c r="M191" i="10"/>
  <c r="I191" i="10"/>
  <c r="H191" i="10"/>
  <c r="E191" i="10"/>
  <c r="AR190" i="10"/>
  <c r="AQ190" i="10"/>
  <c r="AN190" i="10"/>
  <c r="AM190" i="10"/>
  <c r="AL190" i="10"/>
  <c r="AK190" i="10"/>
  <c r="J190" i="10"/>
  <c r="T190" i="10"/>
  <c r="AH190" i="10"/>
  <c r="AJ190" i="10"/>
  <c r="AI190" i="10"/>
  <c r="AF190" i="10"/>
  <c r="AE190" i="10"/>
  <c r="N190" i="10"/>
  <c r="AA190" i="10" s="1"/>
  <c r="X190" i="10"/>
  <c r="L190" i="10"/>
  <c r="W190" i="10"/>
  <c r="G190" i="10"/>
  <c r="U190" i="10"/>
  <c r="V190" i="10"/>
  <c r="S190" i="10"/>
  <c r="R190" i="10"/>
  <c r="Q190" i="10"/>
  <c r="O190" i="10"/>
  <c r="M190" i="10"/>
  <c r="I190" i="10"/>
  <c r="H190" i="10"/>
  <c r="E190" i="10"/>
  <c r="AR189" i="10"/>
  <c r="AQ189" i="10"/>
  <c r="AN189" i="10"/>
  <c r="AM189" i="10"/>
  <c r="AL189" i="10"/>
  <c r="AK189" i="10"/>
  <c r="J189" i="10"/>
  <c r="T189" i="10"/>
  <c r="AH189" i="10"/>
  <c r="AJ189" i="10"/>
  <c r="AI189" i="10"/>
  <c r="AF189" i="10"/>
  <c r="AE189" i="10"/>
  <c r="N189" i="10"/>
  <c r="X189" i="10"/>
  <c r="L189" i="10"/>
  <c r="W189" i="10"/>
  <c r="G189" i="10"/>
  <c r="U189" i="10"/>
  <c r="V189" i="10"/>
  <c r="S189" i="10"/>
  <c r="R189" i="10"/>
  <c r="Q189" i="10"/>
  <c r="O189" i="10"/>
  <c r="M189" i="10"/>
  <c r="I189" i="10"/>
  <c r="H189" i="10"/>
  <c r="E189" i="10"/>
  <c r="AR188" i="10"/>
  <c r="AQ188" i="10"/>
  <c r="AN188" i="10"/>
  <c r="AM188" i="10"/>
  <c r="AL188" i="10"/>
  <c r="AK188" i="10"/>
  <c r="J188" i="10"/>
  <c r="T188" i="10"/>
  <c r="AH188" i="10"/>
  <c r="AJ188" i="10"/>
  <c r="AI188" i="10"/>
  <c r="AF188" i="10"/>
  <c r="AE188" i="10"/>
  <c r="N188" i="10"/>
  <c r="X188" i="10"/>
  <c r="L188" i="10"/>
  <c r="W188" i="10"/>
  <c r="AC188" i="10"/>
  <c r="G188" i="10"/>
  <c r="U188" i="10"/>
  <c r="V188" i="10"/>
  <c r="AB188" i="10"/>
  <c r="S188" i="10"/>
  <c r="R188" i="10"/>
  <c r="Q188" i="10"/>
  <c r="O188" i="10"/>
  <c r="M188" i="10"/>
  <c r="I188" i="10"/>
  <c r="H188" i="10"/>
  <c r="E188" i="10"/>
  <c r="AR187" i="10"/>
  <c r="AQ187" i="10"/>
  <c r="AN187" i="10"/>
  <c r="AM187" i="10"/>
  <c r="AL187" i="10"/>
  <c r="AK187" i="10"/>
  <c r="J187" i="10"/>
  <c r="T187" i="10"/>
  <c r="AH187" i="10"/>
  <c r="AJ187" i="10"/>
  <c r="AI187" i="10"/>
  <c r="AF187" i="10"/>
  <c r="AE187" i="10"/>
  <c r="N187" i="10"/>
  <c r="X187" i="10"/>
  <c r="L187" i="10"/>
  <c r="W187" i="10"/>
  <c r="G187" i="10"/>
  <c r="U187" i="10"/>
  <c r="V187" i="10"/>
  <c r="S187" i="10"/>
  <c r="R187" i="10"/>
  <c r="Q187" i="10"/>
  <c r="O187" i="10"/>
  <c r="M187" i="10"/>
  <c r="I187" i="10"/>
  <c r="H187" i="10"/>
  <c r="E187" i="10"/>
  <c r="AR186" i="10"/>
  <c r="AQ186" i="10"/>
  <c r="AN186" i="10"/>
  <c r="AM186" i="10"/>
  <c r="AL186" i="10"/>
  <c r="AK186" i="10"/>
  <c r="J186" i="10"/>
  <c r="T186" i="10"/>
  <c r="AH186" i="10"/>
  <c r="AJ186" i="10"/>
  <c r="AI186" i="10"/>
  <c r="AF186" i="10"/>
  <c r="AE186" i="10"/>
  <c r="N186" i="10"/>
  <c r="X186" i="10"/>
  <c r="L186" i="10"/>
  <c r="AC186" i="10" s="1"/>
  <c r="W186" i="10"/>
  <c r="G186" i="10"/>
  <c r="U186" i="10"/>
  <c r="V186" i="10"/>
  <c r="S186" i="10"/>
  <c r="R186" i="10"/>
  <c r="Q186" i="10"/>
  <c r="O186" i="10"/>
  <c r="M186" i="10"/>
  <c r="I186" i="10"/>
  <c r="H186" i="10"/>
  <c r="E186" i="10"/>
  <c r="AR185" i="10"/>
  <c r="AQ185" i="10"/>
  <c r="AN185" i="10"/>
  <c r="AM185" i="10"/>
  <c r="AL185" i="10"/>
  <c r="AK185" i="10"/>
  <c r="J185" i="10"/>
  <c r="T185" i="10"/>
  <c r="AH185" i="10"/>
  <c r="AJ185" i="10"/>
  <c r="AI185" i="10"/>
  <c r="AF185" i="10"/>
  <c r="AE185" i="10"/>
  <c r="N185" i="10"/>
  <c r="X185" i="10"/>
  <c r="L185" i="10"/>
  <c r="AC185" i="10" s="1"/>
  <c r="W185" i="10"/>
  <c r="G185" i="10"/>
  <c r="U185" i="10"/>
  <c r="V185" i="10"/>
  <c r="S185" i="10"/>
  <c r="R185" i="10"/>
  <c r="Q185" i="10"/>
  <c r="O185" i="10"/>
  <c r="M185" i="10"/>
  <c r="I185" i="10"/>
  <c r="H185" i="10"/>
  <c r="E185" i="10"/>
  <c r="AR184" i="10"/>
  <c r="AQ184" i="10"/>
  <c r="AN184" i="10"/>
  <c r="AM184" i="10"/>
  <c r="AL184" i="10"/>
  <c r="AK184" i="10"/>
  <c r="J184" i="10"/>
  <c r="T184" i="10"/>
  <c r="AH184" i="10"/>
  <c r="AJ184" i="10"/>
  <c r="AI184" i="10"/>
  <c r="AF184" i="10"/>
  <c r="AE184" i="10"/>
  <c r="N184" i="10"/>
  <c r="X184" i="10"/>
  <c r="L184" i="10"/>
  <c r="W184" i="10"/>
  <c r="G184" i="10"/>
  <c r="U184" i="10"/>
  <c r="V184" i="10"/>
  <c r="S184" i="10"/>
  <c r="R184" i="10"/>
  <c r="Q184" i="10"/>
  <c r="O184" i="10"/>
  <c r="M184" i="10"/>
  <c r="I184" i="10"/>
  <c r="H184" i="10"/>
  <c r="E184" i="10"/>
  <c r="AR183" i="10"/>
  <c r="AQ183" i="10"/>
  <c r="AN183" i="10"/>
  <c r="AM183" i="10"/>
  <c r="AL183" i="10"/>
  <c r="AK183" i="10"/>
  <c r="J183" i="10"/>
  <c r="T183" i="10"/>
  <c r="AH183" i="10"/>
  <c r="AJ183" i="10"/>
  <c r="AI183" i="10"/>
  <c r="AF183" i="10"/>
  <c r="AE183" i="10"/>
  <c r="N183" i="10"/>
  <c r="X183" i="10"/>
  <c r="L183" i="10"/>
  <c r="AC183" i="10" s="1"/>
  <c r="W183" i="10"/>
  <c r="G183" i="10"/>
  <c r="U183" i="10"/>
  <c r="V183" i="10"/>
  <c r="S183" i="10"/>
  <c r="R183" i="10"/>
  <c r="Q183" i="10"/>
  <c r="O183" i="10"/>
  <c r="M183" i="10"/>
  <c r="I183" i="10"/>
  <c r="H183" i="10"/>
  <c r="E183" i="10"/>
  <c r="AR182" i="10"/>
  <c r="AQ182" i="10"/>
  <c r="AN182" i="10"/>
  <c r="AM182" i="10"/>
  <c r="AL182" i="10"/>
  <c r="AK182" i="10"/>
  <c r="J182" i="10"/>
  <c r="T182" i="10"/>
  <c r="AH182" i="10"/>
  <c r="AJ182" i="10"/>
  <c r="AI182" i="10"/>
  <c r="AF182" i="10"/>
  <c r="AE182" i="10"/>
  <c r="N182" i="10"/>
  <c r="X182" i="10"/>
  <c r="L182" i="10"/>
  <c r="W182" i="10"/>
  <c r="G182" i="10"/>
  <c r="U182" i="10"/>
  <c r="V182" i="10"/>
  <c r="S182" i="10"/>
  <c r="R182" i="10"/>
  <c r="Q182" i="10"/>
  <c r="O182" i="10"/>
  <c r="M182" i="10"/>
  <c r="I182" i="10"/>
  <c r="H182" i="10"/>
  <c r="E182" i="10"/>
  <c r="AR181" i="10"/>
  <c r="AQ181" i="10"/>
  <c r="AN181" i="10"/>
  <c r="AM181" i="10"/>
  <c r="AL181" i="10"/>
  <c r="AK181" i="10"/>
  <c r="J181" i="10"/>
  <c r="T181" i="10"/>
  <c r="AH181" i="10"/>
  <c r="AJ181" i="10"/>
  <c r="AI181" i="10"/>
  <c r="AF181" i="10"/>
  <c r="AE181" i="10"/>
  <c r="N181" i="10"/>
  <c r="X181" i="10"/>
  <c r="L181" i="10"/>
  <c r="W181" i="10"/>
  <c r="G181" i="10"/>
  <c r="U181" i="10"/>
  <c r="V181" i="10"/>
  <c r="S181" i="10"/>
  <c r="R181" i="10"/>
  <c r="Q181" i="10"/>
  <c r="O181" i="10"/>
  <c r="M181" i="10"/>
  <c r="I181" i="10"/>
  <c r="H181" i="10"/>
  <c r="E181" i="10"/>
  <c r="AR180" i="10"/>
  <c r="AQ180" i="10"/>
  <c r="AN180" i="10"/>
  <c r="AM180" i="10"/>
  <c r="AL180" i="10"/>
  <c r="AK180" i="10"/>
  <c r="J180" i="10"/>
  <c r="T180" i="10"/>
  <c r="AH180" i="10"/>
  <c r="AJ180" i="10"/>
  <c r="AI180" i="10"/>
  <c r="AF180" i="10"/>
  <c r="AE180" i="10"/>
  <c r="N180" i="10"/>
  <c r="X180" i="10"/>
  <c r="L180" i="10"/>
  <c r="W180" i="10"/>
  <c r="G180" i="10"/>
  <c r="U180" i="10"/>
  <c r="V180" i="10"/>
  <c r="S180" i="10"/>
  <c r="R180" i="10"/>
  <c r="Q180" i="10"/>
  <c r="O180" i="10"/>
  <c r="M180" i="10"/>
  <c r="I180" i="10"/>
  <c r="H180" i="10"/>
  <c r="E180" i="10"/>
  <c r="AR179" i="10"/>
  <c r="AQ179" i="10"/>
  <c r="AN179" i="10"/>
  <c r="AM179" i="10"/>
  <c r="AL179" i="10"/>
  <c r="AK179" i="10"/>
  <c r="J179" i="10"/>
  <c r="T179" i="10"/>
  <c r="AH179" i="10"/>
  <c r="AJ179" i="10"/>
  <c r="AI179" i="10"/>
  <c r="AF179" i="10"/>
  <c r="AE179" i="10"/>
  <c r="N179" i="10"/>
  <c r="X179" i="10"/>
  <c r="L179" i="10"/>
  <c r="W179" i="10"/>
  <c r="G179" i="10"/>
  <c r="U179" i="10"/>
  <c r="V179" i="10"/>
  <c r="S179" i="10"/>
  <c r="R179" i="10"/>
  <c r="Q179" i="10"/>
  <c r="O179" i="10"/>
  <c r="M179" i="10"/>
  <c r="I179" i="10"/>
  <c r="H179" i="10"/>
  <c r="E179" i="10"/>
  <c r="AR178" i="10"/>
  <c r="AQ178" i="10"/>
  <c r="AN178" i="10"/>
  <c r="AM178" i="10"/>
  <c r="AL178" i="10"/>
  <c r="AK178" i="10"/>
  <c r="J178" i="10"/>
  <c r="T178" i="10"/>
  <c r="AH178" i="10"/>
  <c r="AJ178" i="10"/>
  <c r="AI178" i="10"/>
  <c r="AF178" i="10"/>
  <c r="AE178" i="10"/>
  <c r="N178" i="10"/>
  <c r="X178" i="10"/>
  <c r="L178" i="10"/>
  <c r="W178" i="10"/>
  <c r="G178" i="10"/>
  <c r="U178" i="10"/>
  <c r="V178" i="10"/>
  <c r="S178" i="10"/>
  <c r="R178" i="10"/>
  <c r="Q178" i="10"/>
  <c r="O178" i="10"/>
  <c r="M178" i="10"/>
  <c r="I178" i="10"/>
  <c r="H178" i="10"/>
  <c r="E178" i="10"/>
  <c r="AR177" i="10"/>
  <c r="AQ177" i="10"/>
  <c r="AN177" i="10"/>
  <c r="AM177" i="10"/>
  <c r="AL177" i="10"/>
  <c r="AK177" i="10"/>
  <c r="J177" i="10"/>
  <c r="T177" i="10"/>
  <c r="AH177" i="10"/>
  <c r="AJ177" i="10"/>
  <c r="AI177" i="10"/>
  <c r="AF177" i="10"/>
  <c r="AE177" i="10"/>
  <c r="N177" i="10"/>
  <c r="X177" i="10"/>
  <c r="L177" i="10"/>
  <c r="W177" i="10"/>
  <c r="G177" i="10"/>
  <c r="U177" i="10"/>
  <c r="V177" i="10"/>
  <c r="S177" i="10"/>
  <c r="R177" i="10"/>
  <c r="Q177" i="10"/>
  <c r="O177" i="10"/>
  <c r="M177" i="10"/>
  <c r="I177" i="10"/>
  <c r="H177" i="10"/>
  <c r="E177" i="10"/>
  <c r="AR176" i="10"/>
  <c r="AQ176" i="10"/>
  <c r="AN176" i="10"/>
  <c r="AM176" i="10"/>
  <c r="AL176" i="10"/>
  <c r="AK176" i="10"/>
  <c r="J176" i="10"/>
  <c r="T176" i="10"/>
  <c r="AH176" i="10"/>
  <c r="AJ176" i="10"/>
  <c r="AI176" i="10"/>
  <c r="AF176" i="10"/>
  <c r="AE176" i="10"/>
  <c r="N176" i="10"/>
  <c r="X176" i="10"/>
  <c r="L176" i="10"/>
  <c r="W176" i="10"/>
  <c r="G176" i="10"/>
  <c r="U176" i="10"/>
  <c r="V176" i="10"/>
  <c r="S176" i="10"/>
  <c r="R176" i="10"/>
  <c r="Q176" i="10"/>
  <c r="O176" i="10"/>
  <c r="M176" i="10"/>
  <c r="I176" i="10"/>
  <c r="H176" i="10"/>
  <c r="E176" i="10"/>
  <c r="AR175" i="10"/>
  <c r="AQ175" i="10"/>
  <c r="AN175" i="10"/>
  <c r="AM175" i="10"/>
  <c r="AL175" i="10"/>
  <c r="AK175" i="10"/>
  <c r="J175" i="10"/>
  <c r="T175" i="10"/>
  <c r="AH175" i="10"/>
  <c r="AJ175" i="10"/>
  <c r="AI175" i="10"/>
  <c r="AF175" i="10"/>
  <c r="AE175" i="10"/>
  <c r="N175" i="10"/>
  <c r="X175" i="10"/>
  <c r="L175" i="10"/>
  <c r="W175" i="10"/>
  <c r="G175" i="10"/>
  <c r="U175" i="10"/>
  <c r="V175" i="10"/>
  <c r="S175" i="10"/>
  <c r="R175" i="10"/>
  <c r="Q175" i="10"/>
  <c r="O175" i="10"/>
  <c r="M175" i="10"/>
  <c r="I175" i="10"/>
  <c r="H175" i="10"/>
  <c r="E175" i="10"/>
  <c r="AR174" i="10"/>
  <c r="AQ174" i="10"/>
  <c r="AN174" i="10"/>
  <c r="AM174" i="10"/>
  <c r="AL174" i="10"/>
  <c r="AK174" i="10"/>
  <c r="J174" i="10"/>
  <c r="T174" i="10"/>
  <c r="AH174" i="10"/>
  <c r="AJ174" i="10"/>
  <c r="AI174" i="10"/>
  <c r="AF174" i="10"/>
  <c r="AE174" i="10"/>
  <c r="N174" i="10"/>
  <c r="X174" i="10"/>
  <c r="L174" i="10"/>
  <c r="W174" i="10"/>
  <c r="G174" i="10"/>
  <c r="U174" i="10"/>
  <c r="V174" i="10"/>
  <c r="S174" i="10"/>
  <c r="R174" i="10"/>
  <c r="Q174" i="10"/>
  <c r="O174" i="10"/>
  <c r="M174" i="10"/>
  <c r="I174" i="10"/>
  <c r="H174" i="10"/>
  <c r="E174" i="10"/>
  <c r="AR173" i="10"/>
  <c r="AQ173" i="10"/>
  <c r="AN173" i="10"/>
  <c r="AM173" i="10"/>
  <c r="AL173" i="10"/>
  <c r="AK173" i="10"/>
  <c r="J173" i="10"/>
  <c r="T173" i="10"/>
  <c r="AH173" i="10"/>
  <c r="AJ173" i="10"/>
  <c r="AI173" i="10"/>
  <c r="AF173" i="10"/>
  <c r="AE173" i="10"/>
  <c r="N173" i="10"/>
  <c r="X173" i="10"/>
  <c r="L173" i="10"/>
  <c r="W173" i="10"/>
  <c r="G173" i="10"/>
  <c r="U173" i="10"/>
  <c r="V173" i="10"/>
  <c r="S173" i="10"/>
  <c r="R173" i="10"/>
  <c r="Q173" i="10"/>
  <c r="O173" i="10"/>
  <c r="M173" i="10"/>
  <c r="I173" i="10"/>
  <c r="H173" i="10"/>
  <c r="E173" i="10"/>
  <c r="AR172" i="10"/>
  <c r="AQ172" i="10"/>
  <c r="AN172" i="10"/>
  <c r="AM172" i="10"/>
  <c r="AL172" i="10"/>
  <c r="AK172" i="10"/>
  <c r="J172" i="10"/>
  <c r="T172" i="10"/>
  <c r="AH172" i="10"/>
  <c r="AJ172" i="10"/>
  <c r="AI172" i="10"/>
  <c r="AF172" i="10"/>
  <c r="AE172" i="10"/>
  <c r="N172" i="10"/>
  <c r="X172" i="10"/>
  <c r="L172" i="10"/>
  <c r="W172" i="10"/>
  <c r="G172" i="10"/>
  <c r="U172" i="10"/>
  <c r="V172" i="10"/>
  <c r="S172" i="10"/>
  <c r="R172" i="10"/>
  <c r="Q172" i="10"/>
  <c r="O172" i="10"/>
  <c r="M172" i="10"/>
  <c r="I172" i="10"/>
  <c r="H172" i="10"/>
  <c r="E172" i="10"/>
  <c r="AR171" i="10"/>
  <c r="AQ171" i="10"/>
  <c r="AN171" i="10"/>
  <c r="AM171" i="10"/>
  <c r="AL171" i="10"/>
  <c r="AK171" i="10"/>
  <c r="J171" i="10"/>
  <c r="T171" i="10"/>
  <c r="AH171" i="10"/>
  <c r="AJ171" i="10"/>
  <c r="AI171" i="10"/>
  <c r="AF171" i="10"/>
  <c r="AE171" i="10"/>
  <c r="N171" i="10"/>
  <c r="X171" i="10"/>
  <c r="L171" i="10"/>
  <c r="W171" i="10"/>
  <c r="G171" i="10"/>
  <c r="U171" i="10"/>
  <c r="V171" i="10"/>
  <c r="AB171" i="10" s="1"/>
  <c r="S171" i="10"/>
  <c r="R171" i="10"/>
  <c r="Q171" i="10"/>
  <c r="O171" i="10"/>
  <c r="M171" i="10"/>
  <c r="I171" i="10"/>
  <c r="H171" i="10"/>
  <c r="E171" i="10"/>
  <c r="AR170" i="10"/>
  <c r="AQ170" i="10"/>
  <c r="AN170" i="10"/>
  <c r="AM170" i="10"/>
  <c r="AL170" i="10"/>
  <c r="AK170" i="10"/>
  <c r="J170" i="10"/>
  <c r="T170" i="10"/>
  <c r="AH170" i="10"/>
  <c r="AJ170" i="10"/>
  <c r="AI170" i="10"/>
  <c r="AF170" i="10"/>
  <c r="AE170" i="10"/>
  <c r="N170" i="10"/>
  <c r="AD170" i="10" s="1"/>
  <c r="X170" i="10"/>
  <c r="L170" i="10"/>
  <c r="W170" i="10"/>
  <c r="G170" i="10"/>
  <c r="U170" i="10"/>
  <c r="V170" i="10"/>
  <c r="Y170" i="10" s="1"/>
  <c r="S170" i="10"/>
  <c r="R170" i="10"/>
  <c r="Q170" i="10"/>
  <c r="O170" i="10"/>
  <c r="M170" i="10"/>
  <c r="I170" i="10"/>
  <c r="H170" i="10"/>
  <c r="E170" i="10"/>
  <c r="AR169" i="10"/>
  <c r="AQ169" i="10"/>
  <c r="AN169" i="10"/>
  <c r="AM169" i="10"/>
  <c r="AL169" i="10"/>
  <c r="AK169" i="10"/>
  <c r="J169" i="10"/>
  <c r="T169" i="10"/>
  <c r="AH169" i="10"/>
  <c r="AJ169" i="10"/>
  <c r="AI169" i="10"/>
  <c r="AF169" i="10"/>
  <c r="AE169" i="10"/>
  <c r="N169" i="10"/>
  <c r="X169" i="10"/>
  <c r="L169" i="10"/>
  <c r="W169" i="10"/>
  <c r="G169" i="10"/>
  <c r="U169" i="10"/>
  <c r="V169" i="10"/>
  <c r="S169" i="10"/>
  <c r="R169" i="10"/>
  <c r="Q169" i="10"/>
  <c r="O169" i="10"/>
  <c r="M169" i="10"/>
  <c r="I169" i="10"/>
  <c r="H169" i="10"/>
  <c r="E169" i="10"/>
  <c r="AR168" i="10"/>
  <c r="AQ168" i="10"/>
  <c r="AN168" i="10"/>
  <c r="AM168" i="10"/>
  <c r="AL168" i="10"/>
  <c r="AK168" i="10"/>
  <c r="J168" i="10"/>
  <c r="T168" i="10"/>
  <c r="AH168" i="10"/>
  <c r="AJ168" i="10"/>
  <c r="AI168" i="10"/>
  <c r="AF168" i="10"/>
  <c r="AE168" i="10"/>
  <c r="N168" i="10"/>
  <c r="X168" i="10"/>
  <c r="L168" i="10"/>
  <c r="W168" i="10"/>
  <c r="G168" i="10"/>
  <c r="U168" i="10"/>
  <c r="V168" i="10"/>
  <c r="S168" i="10"/>
  <c r="R168" i="10"/>
  <c r="Q168" i="10"/>
  <c r="O168" i="10"/>
  <c r="M168" i="10"/>
  <c r="I168" i="10"/>
  <c r="H168" i="10"/>
  <c r="E168" i="10"/>
  <c r="AR167" i="10"/>
  <c r="AQ167" i="10"/>
  <c r="AN167" i="10"/>
  <c r="AM167" i="10"/>
  <c r="AL167" i="10"/>
  <c r="AK167" i="10"/>
  <c r="J167" i="10"/>
  <c r="T167" i="10"/>
  <c r="AH167" i="10"/>
  <c r="AJ167" i="10"/>
  <c r="AI167" i="10"/>
  <c r="AF167" i="10"/>
  <c r="AE167" i="10"/>
  <c r="N167" i="10"/>
  <c r="X167" i="10"/>
  <c r="L167" i="10"/>
  <c r="W167" i="10"/>
  <c r="G167" i="10"/>
  <c r="U167" i="10"/>
  <c r="V167" i="10"/>
  <c r="S167" i="10"/>
  <c r="R167" i="10"/>
  <c r="Q167" i="10"/>
  <c r="O167" i="10"/>
  <c r="M167" i="10"/>
  <c r="I167" i="10"/>
  <c r="H167" i="10"/>
  <c r="E167" i="10"/>
  <c r="AR166" i="10"/>
  <c r="AQ166" i="10"/>
  <c r="AN166" i="10"/>
  <c r="AM166" i="10"/>
  <c r="AL166" i="10"/>
  <c r="AK166" i="10"/>
  <c r="J166" i="10"/>
  <c r="T166" i="10"/>
  <c r="AH166" i="10"/>
  <c r="AJ166" i="10"/>
  <c r="AI166" i="10"/>
  <c r="AF166" i="10"/>
  <c r="AE166" i="10"/>
  <c r="N166" i="10"/>
  <c r="AD166" i="10" s="1"/>
  <c r="X166" i="10"/>
  <c r="L166" i="10"/>
  <c r="W166" i="10"/>
  <c r="G166" i="10"/>
  <c r="U166" i="10"/>
  <c r="V166" i="10"/>
  <c r="S166" i="10"/>
  <c r="R166" i="10"/>
  <c r="Q166" i="10"/>
  <c r="O166" i="10"/>
  <c r="M166" i="10"/>
  <c r="I166" i="10"/>
  <c r="H166" i="10"/>
  <c r="E166" i="10"/>
  <c r="AR165" i="10"/>
  <c r="AQ165" i="10"/>
  <c r="AN165" i="10"/>
  <c r="AM165" i="10"/>
  <c r="AL165" i="10"/>
  <c r="AK165" i="10"/>
  <c r="J165" i="10"/>
  <c r="T165" i="10"/>
  <c r="AH165" i="10"/>
  <c r="AJ165" i="10"/>
  <c r="AI165" i="10"/>
  <c r="AF165" i="10"/>
  <c r="AE165" i="10"/>
  <c r="N165" i="10"/>
  <c r="X165" i="10"/>
  <c r="L165" i="10"/>
  <c r="W165" i="10"/>
  <c r="G165" i="10"/>
  <c r="U165" i="10"/>
  <c r="V165" i="10"/>
  <c r="S165" i="10"/>
  <c r="R165" i="10"/>
  <c r="Q165" i="10"/>
  <c r="O165" i="10"/>
  <c r="M165" i="10"/>
  <c r="I165" i="10"/>
  <c r="H165" i="10"/>
  <c r="E165" i="10"/>
  <c r="AR164" i="10"/>
  <c r="AQ164" i="10"/>
  <c r="AN164" i="10"/>
  <c r="AM164" i="10"/>
  <c r="AL164" i="10"/>
  <c r="AK164" i="10"/>
  <c r="J164" i="10"/>
  <c r="Y164" i="10" s="1"/>
  <c r="T164" i="10"/>
  <c r="AH164" i="10"/>
  <c r="AJ164" i="10"/>
  <c r="AI164" i="10"/>
  <c r="AF164" i="10"/>
  <c r="AE164" i="10"/>
  <c r="N164" i="10"/>
  <c r="AD164" i="10" s="1"/>
  <c r="X164" i="10"/>
  <c r="L164" i="10"/>
  <c r="W164" i="10"/>
  <c r="G164" i="10"/>
  <c r="U164" i="10"/>
  <c r="V164" i="10"/>
  <c r="S164" i="10"/>
  <c r="R164" i="10"/>
  <c r="Q164" i="10"/>
  <c r="O164" i="10"/>
  <c r="M164" i="10"/>
  <c r="I164" i="10"/>
  <c r="H164" i="10"/>
  <c r="E164" i="10"/>
  <c r="AR163" i="10"/>
  <c r="AQ163" i="10"/>
  <c r="AN163" i="10"/>
  <c r="AM163" i="10"/>
  <c r="AL163" i="10"/>
  <c r="AK163" i="10"/>
  <c r="J163" i="10"/>
  <c r="T163" i="10"/>
  <c r="AH163" i="10"/>
  <c r="AJ163" i="10"/>
  <c r="AI163" i="10"/>
  <c r="AF163" i="10"/>
  <c r="AE163" i="10"/>
  <c r="N163" i="10"/>
  <c r="X163" i="10"/>
  <c r="L163" i="10"/>
  <c r="W163" i="10"/>
  <c r="G163" i="10"/>
  <c r="U163" i="10"/>
  <c r="V163" i="10"/>
  <c r="S163" i="10"/>
  <c r="R163" i="10"/>
  <c r="Q163" i="10"/>
  <c r="O163" i="10"/>
  <c r="M163" i="10"/>
  <c r="I163" i="10"/>
  <c r="H163" i="10"/>
  <c r="E163" i="10"/>
  <c r="AR162" i="10"/>
  <c r="AQ162" i="10"/>
  <c r="AN162" i="10"/>
  <c r="AM162" i="10"/>
  <c r="AL162" i="10"/>
  <c r="AK162" i="10"/>
  <c r="J162" i="10"/>
  <c r="T162" i="10"/>
  <c r="AH162" i="10"/>
  <c r="AJ162" i="10"/>
  <c r="AI162" i="10"/>
  <c r="AF162" i="10"/>
  <c r="AE162" i="10"/>
  <c r="N162" i="10"/>
  <c r="X162" i="10"/>
  <c r="L162" i="10"/>
  <c r="W162" i="10"/>
  <c r="G162" i="10"/>
  <c r="U162" i="10"/>
  <c r="V162" i="10"/>
  <c r="S162" i="10"/>
  <c r="R162" i="10"/>
  <c r="Q162" i="10"/>
  <c r="O162" i="10"/>
  <c r="M162" i="10"/>
  <c r="I162" i="10"/>
  <c r="H162" i="10"/>
  <c r="E162" i="10"/>
  <c r="AR161" i="10"/>
  <c r="AQ161" i="10"/>
  <c r="AN161" i="10"/>
  <c r="AM161" i="10"/>
  <c r="AL161" i="10"/>
  <c r="AK161" i="10"/>
  <c r="J161" i="10"/>
  <c r="T161" i="10"/>
  <c r="AH161" i="10"/>
  <c r="AJ161" i="10"/>
  <c r="AI161" i="10"/>
  <c r="AF161" i="10"/>
  <c r="AE161" i="10"/>
  <c r="N161" i="10"/>
  <c r="X161" i="10"/>
  <c r="L161" i="10"/>
  <c r="W161" i="10"/>
  <c r="G161" i="10"/>
  <c r="U161" i="10"/>
  <c r="V161" i="10"/>
  <c r="S161" i="10"/>
  <c r="R161" i="10"/>
  <c r="Q161" i="10"/>
  <c r="O161" i="10"/>
  <c r="M161" i="10"/>
  <c r="I161" i="10"/>
  <c r="H161" i="10"/>
  <c r="E161" i="10"/>
  <c r="AR160" i="10"/>
  <c r="AQ160" i="10"/>
  <c r="AN160" i="10"/>
  <c r="AM160" i="10"/>
  <c r="AL160" i="10"/>
  <c r="AK160" i="10"/>
  <c r="J160" i="10"/>
  <c r="T160" i="10"/>
  <c r="AH160" i="10"/>
  <c r="AJ160" i="10"/>
  <c r="AI160" i="10"/>
  <c r="AF160" i="10"/>
  <c r="AE160" i="10"/>
  <c r="N160" i="10"/>
  <c r="X160" i="10"/>
  <c r="L160" i="10"/>
  <c r="W160" i="10"/>
  <c r="G160" i="10"/>
  <c r="U160" i="10"/>
  <c r="V160" i="10"/>
  <c r="S160" i="10"/>
  <c r="R160" i="10"/>
  <c r="Q160" i="10"/>
  <c r="O160" i="10"/>
  <c r="M160" i="10"/>
  <c r="I160" i="10"/>
  <c r="H160" i="10"/>
  <c r="E160" i="10"/>
  <c r="AR159" i="10"/>
  <c r="AQ159" i="10"/>
  <c r="AN159" i="10"/>
  <c r="AM159" i="10"/>
  <c r="AL159" i="10"/>
  <c r="AK159" i="10"/>
  <c r="J159" i="10"/>
  <c r="T159" i="10"/>
  <c r="AH159" i="10"/>
  <c r="AJ159" i="10"/>
  <c r="AI159" i="10"/>
  <c r="AF159" i="10"/>
  <c r="AE159" i="10"/>
  <c r="N159" i="10"/>
  <c r="X159" i="10"/>
  <c r="L159" i="10"/>
  <c r="W159" i="10"/>
  <c r="G159" i="10"/>
  <c r="U159" i="10"/>
  <c r="V159" i="10"/>
  <c r="S159" i="10"/>
  <c r="R159" i="10"/>
  <c r="Q159" i="10"/>
  <c r="O159" i="10"/>
  <c r="M159" i="10"/>
  <c r="I159" i="10"/>
  <c r="H159" i="10"/>
  <c r="E159" i="10"/>
  <c r="AR158" i="10"/>
  <c r="AQ158" i="10"/>
  <c r="AN158" i="10"/>
  <c r="AM158" i="10"/>
  <c r="AL158" i="10"/>
  <c r="AK158" i="10"/>
  <c r="J158" i="10"/>
  <c r="T158" i="10"/>
  <c r="AH158" i="10"/>
  <c r="AJ158" i="10"/>
  <c r="AI158" i="10"/>
  <c r="AF158" i="10"/>
  <c r="AE158" i="10"/>
  <c r="N158" i="10"/>
  <c r="X158" i="10"/>
  <c r="L158" i="10"/>
  <c r="W158" i="10"/>
  <c r="G158" i="10"/>
  <c r="U158" i="10"/>
  <c r="V158" i="10"/>
  <c r="S158" i="10"/>
  <c r="R158" i="10"/>
  <c r="Q158" i="10"/>
  <c r="O158" i="10"/>
  <c r="M158" i="10"/>
  <c r="I158" i="10"/>
  <c r="H158" i="10"/>
  <c r="E158" i="10"/>
  <c r="AR157" i="10"/>
  <c r="AQ157" i="10"/>
  <c r="AN157" i="10"/>
  <c r="AM157" i="10"/>
  <c r="AL157" i="10"/>
  <c r="AK157" i="10"/>
  <c r="J157" i="10"/>
  <c r="T157" i="10"/>
  <c r="AH157" i="10"/>
  <c r="AJ157" i="10"/>
  <c r="AI157" i="10"/>
  <c r="AF157" i="10"/>
  <c r="AE157" i="10"/>
  <c r="N157" i="10"/>
  <c r="AD157" i="10" s="1"/>
  <c r="X157" i="10"/>
  <c r="AA157" i="10" s="1"/>
  <c r="L157" i="10"/>
  <c r="W157" i="10"/>
  <c r="G157" i="10"/>
  <c r="U157" i="10"/>
  <c r="V157" i="10"/>
  <c r="S157" i="10"/>
  <c r="R157" i="10"/>
  <c r="Q157" i="10"/>
  <c r="O157" i="10"/>
  <c r="M157" i="10"/>
  <c r="I157" i="10"/>
  <c r="H157" i="10"/>
  <c r="E157" i="10"/>
  <c r="AR156" i="10"/>
  <c r="AQ156" i="10"/>
  <c r="AN156" i="10"/>
  <c r="AM156" i="10"/>
  <c r="AL156" i="10"/>
  <c r="AK156" i="10"/>
  <c r="J156" i="10"/>
  <c r="T156" i="10"/>
  <c r="AH156" i="10"/>
  <c r="AJ156" i="10"/>
  <c r="AI156" i="10"/>
  <c r="AF156" i="10"/>
  <c r="AE156" i="10"/>
  <c r="N156" i="10"/>
  <c r="X156" i="10"/>
  <c r="L156" i="10"/>
  <c r="W156" i="10"/>
  <c r="G156" i="10"/>
  <c r="U156" i="10"/>
  <c r="V156" i="10"/>
  <c r="S156" i="10"/>
  <c r="R156" i="10"/>
  <c r="Q156" i="10"/>
  <c r="O156" i="10"/>
  <c r="M156" i="10"/>
  <c r="I156" i="10"/>
  <c r="H156" i="10"/>
  <c r="E156" i="10"/>
  <c r="AR155" i="10"/>
  <c r="AQ155" i="10"/>
  <c r="AN155" i="10"/>
  <c r="AM155" i="10"/>
  <c r="AL155" i="10"/>
  <c r="AK155" i="10"/>
  <c r="J155" i="10"/>
  <c r="T155" i="10"/>
  <c r="AH155" i="10"/>
  <c r="AJ155" i="10"/>
  <c r="AI155" i="10"/>
  <c r="AF155" i="10"/>
  <c r="AE155" i="10"/>
  <c r="N155" i="10"/>
  <c r="X155" i="10"/>
  <c r="L155" i="10"/>
  <c r="W155" i="10"/>
  <c r="G155" i="10"/>
  <c r="U155" i="10"/>
  <c r="V155" i="10"/>
  <c r="S155" i="10"/>
  <c r="R155" i="10"/>
  <c r="Q155" i="10"/>
  <c r="O155" i="10"/>
  <c r="M155" i="10"/>
  <c r="I155" i="10"/>
  <c r="H155" i="10"/>
  <c r="E155" i="10"/>
  <c r="AR154" i="10"/>
  <c r="AQ154" i="10"/>
  <c r="AN154" i="10"/>
  <c r="AM154" i="10"/>
  <c r="AL154" i="10"/>
  <c r="AK154" i="10"/>
  <c r="J154" i="10"/>
  <c r="T154" i="10"/>
  <c r="AH154" i="10"/>
  <c r="AJ154" i="10"/>
  <c r="AI154" i="10"/>
  <c r="AF154" i="10"/>
  <c r="AE154" i="10"/>
  <c r="N154" i="10"/>
  <c r="X154" i="10"/>
  <c r="L154" i="10"/>
  <c r="W154" i="10"/>
  <c r="G154" i="10"/>
  <c r="U154" i="10"/>
  <c r="V154" i="10"/>
  <c r="S154" i="10"/>
  <c r="R154" i="10"/>
  <c r="Q154" i="10"/>
  <c r="O154" i="10"/>
  <c r="M154" i="10"/>
  <c r="I154" i="10"/>
  <c r="H154" i="10"/>
  <c r="E154" i="10"/>
  <c r="AR153" i="10"/>
  <c r="AQ153" i="10"/>
  <c r="AN153" i="10"/>
  <c r="AM153" i="10"/>
  <c r="AL153" i="10"/>
  <c r="AK153" i="10"/>
  <c r="J153" i="10"/>
  <c r="T153" i="10"/>
  <c r="AH153" i="10"/>
  <c r="AJ153" i="10"/>
  <c r="AI153" i="10"/>
  <c r="AF153" i="10"/>
  <c r="AE153" i="10"/>
  <c r="N153" i="10"/>
  <c r="X153" i="10"/>
  <c r="L153" i="10"/>
  <c r="W153" i="10"/>
  <c r="G153" i="10"/>
  <c r="U153" i="10"/>
  <c r="V153" i="10"/>
  <c r="S153" i="10"/>
  <c r="R153" i="10"/>
  <c r="Q153" i="10"/>
  <c r="O153" i="10"/>
  <c r="M153" i="10"/>
  <c r="I153" i="10"/>
  <c r="H153" i="10"/>
  <c r="E153" i="10"/>
  <c r="AR152" i="10"/>
  <c r="AQ152" i="10"/>
  <c r="AN152" i="10"/>
  <c r="AM152" i="10"/>
  <c r="AL152" i="10"/>
  <c r="AK152" i="10"/>
  <c r="J152" i="10"/>
  <c r="T152" i="10"/>
  <c r="AH152" i="10"/>
  <c r="AJ152" i="10"/>
  <c r="AI152" i="10"/>
  <c r="AF152" i="10"/>
  <c r="AE152" i="10"/>
  <c r="N152" i="10"/>
  <c r="X152" i="10"/>
  <c r="L152" i="10"/>
  <c r="AC152" i="10" s="1"/>
  <c r="W152" i="10"/>
  <c r="G152" i="10"/>
  <c r="U152" i="10"/>
  <c r="V152" i="10"/>
  <c r="S152" i="10"/>
  <c r="R152" i="10"/>
  <c r="Q152" i="10"/>
  <c r="O152" i="10"/>
  <c r="M152" i="10"/>
  <c r="I152" i="10"/>
  <c r="H152" i="10"/>
  <c r="E152" i="10"/>
  <c r="AR151" i="10"/>
  <c r="AQ151" i="10"/>
  <c r="AN151" i="10"/>
  <c r="AM151" i="10"/>
  <c r="AL151" i="10"/>
  <c r="AK151" i="10"/>
  <c r="J151" i="10"/>
  <c r="T151" i="10"/>
  <c r="AH151" i="10"/>
  <c r="AJ151" i="10"/>
  <c r="AI151" i="10"/>
  <c r="AF151" i="10"/>
  <c r="AE151" i="10"/>
  <c r="N151" i="10"/>
  <c r="X151" i="10"/>
  <c r="L151" i="10"/>
  <c r="AC151" i="10" s="1"/>
  <c r="W151" i="10"/>
  <c r="G151" i="10"/>
  <c r="U151" i="10"/>
  <c r="V151" i="10"/>
  <c r="S151" i="10"/>
  <c r="R151" i="10"/>
  <c r="Q151" i="10"/>
  <c r="O151" i="10"/>
  <c r="M151" i="10"/>
  <c r="I151" i="10"/>
  <c r="H151" i="10"/>
  <c r="E151" i="10"/>
  <c r="AR150" i="10"/>
  <c r="AQ150" i="10"/>
  <c r="AN150" i="10"/>
  <c r="AM150" i="10"/>
  <c r="AL150" i="10"/>
  <c r="AK150" i="10"/>
  <c r="J150" i="10"/>
  <c r="T150" i="10"/>
  <c r="AH150" i="10"/>
  <c r="AJ150" i="10"/>
  <c r="AI150" i="10"/>
  <c r="AF150" i="10"/>
  <c r="AE150" i="10"/>
  <c r="N150" i="10"/>
  <c r="X150" i="10"/>
  <c r="L150" i="10"/>
  <c r="AC150" i="10" s="1"/>
  <c r="W150" i="10"/>
  <c r="G150" i="10"/>
  <c r="U150" i="10"/>
  <c r="V150" i="10"/>
  <c r="S150" i="10"/>
  <c r="R150" i="10"/>
  <c r="Q150" i="10"/>
  <c r="O150" i="10"/>
  <c r="M150" i="10"/>
  <c r="I150" i="10"/>
  <c r="H150" i="10"/>
  <c r="E150" i="10"/>
  <c r="AR149" i="10"/>
  <c r="AQ149" i="10"/>
  <c r="AN149" i="10"/>
  <c r="AM149" i="10"/>
  <c r="AL149" i="10"/>
  <c r="AK149" i="10"/>
  <c r="J149" i="10"/>
  <c r="T149" i="10"/>
  <c r="AH149" i="10"/>
  <c r="AJ149" i="10"/>
  <c r="AI149" i="10"/>
  <c r="AF149" i="10"/>
  <c r="AE149" i="10"/>
  <c r="N149" i="10"/>
  <c r="X149" i="10"/>
  <c r="L149" i="10"/>
  <c r="AC149" i="10" s="1"/>
  <c r="W149" i="10"/>
  <c r="G149" i="10"/>
  <c r="U149" i="10"/>
  <c r="V149" i="10"/>
  <c r="S149" i="10"/>
  <c r="R149" i="10"/>
  <c r="Q149" i="10"/>
  <c r="O149" i="10"/>
  <c r="M149" i="10"/>
  <c r="I149" i="10"/>
  <c r="H149" i="10"/>
  <c r="E149" i="10"/>
  <c r="AR148" i="10"/>
  <c r="AQ148" i="10"/>
  <c r="AN148" i="10"/>
  <c r="AM148" i="10"/>
  <c r="AL148" i="10"/>
  <c r="AK148" i="10"/>
  <c r="J148" i="10"/>
  <c r="T148" i="10"/>
  <c r="AH148" i="10"/>
  <c r="AJ148" i="10"/>
  <c r="AI148" i="10"/>
  <c r="AF148" i="10"/>
  <c r="AE148" i="10"/>
  <c r="N148" i="10"/>
  <c r="X148" i="10"/>
  <c r="L148" i="10"/>
  <c r="AC148" i="10" s="1"/>
  <c r="W148" i="10"/>
  <c r="G148" i="10"/>
  <c r="U148" i="10"/>
  <c r="V148" i="10"/>
  <c r="S148" i="10"/>
  <c r="R148" i="10"/>
  <c r="Q148" i="10"/>
  <c r="O148" i="10"/>
  <c r="M148" i="10"/>
  <c r="I148" i="10"/>
  <c r="H148" i="10"/>
  <c r="E148" i="10"/>
  <c r="AR147" i="10"/>
  <c r="AQ147" i="10"/>
  <c r="AN147" i="10"/>
  <c r="AM147" i="10"/>
  <c r="AL147" i="10"/>
  <c r="AK147" i="10"/>
  <c r="J147" i="10"/>
  <c r="Y147" i="10" s="1"/>
  <c r="T147" i="10"/>
  <c r="AH147" i="10"/>
  <c r="AJ147" i="10"/>
  <c r="AI147" i="10"/>
  <c r="AF147" i="10"/>
  <c r="AE147" i="10"/>
  <c r="N147" i="10"/>
  <c r="X147" i="10"/>
  <c r="L147" i="10"/>
  <c r="AC147" i="10" s="1"/>
  <c r="W147" i="10"/>
  <c r="G147" i="10"/>
  <c r="U147" i="10"/>
  <c r="V147" i="10"/>
  <c r="S147" i="10"/>
  <c r="R147" i="10"/>
  <c r="Q147" i="10"/>
  <c r="O147" i="10"/>
  <c r="M147" i="10"/>
  <c r="I147" i="10"/>
  <c r="H147" i="10"/>
  <c r="E147" i="10"/>
  <c r="AR146" i="10"/>
  <c r="AQ146" i="10"/>
  <c r="AN146" i="10"/>
  <c r="AM146" i="10"/>
  <c r="AL146" i="10"/>
  <c r="AK146" i="10"/>
  <c r="J146" i="10"/>
  <c r="AB146" i="10" s="1"/>
  <c r="T146" i="10"/>
  <c r="AH146" i="10"/>
  <c r="AJ146" i="10"/>
  <c r="AI146" i="10"/>
  <c r="AF146" i="10"/>
  <c r="AE146" i="10"/>
  <c r="N146" i="10"/>
  <c r="X146" i="10"/>
  <c r="L146" i="10"/>
  <c r="W146" i="10"/>
  <c r="G146" i="10"/>
  <c r="U146" i="10"/>
  <c r="V146" i="10"/>
  <c r="S146" i="10"/>
  <c r="R146" i="10"/>
  <c r="Q146" i="10"/>
  <c r="O146" i="10"/>
  <c r="M146" i="10"/>
  <c r="I146" i="10"/>
  <c r="H146" i="10"/>
  <c r="E146" i="10"/>
  <c r="AR145" i="10"/>
  <c r="AQ145" i="10"/>
  <c r="AN145" i="10"/>
  <c r="AM145" i="10"/>
  <c r="AL145" i="10"/>
  <c r="AK145" i="10"/>
  <c r="J145" i="10"/>
  <c r="T145" i="10"/>
  <c r="AH145" i="10"/>
  <c r="AJ145" i="10"/>
  <c r="AI145" i="10"/>
  <c r="AF145" i="10"/>
  <c r="AE145" i="10"/>
  <c r="N145" i="10"/>
  <c r="X145" i="10"/>
  <c r="L145" i="10"/>
  <c r="W145" i="10"/>
  <c r="G145" i="10"/>
  <c r="U145" i="10"/>
  <c r="V145" i="10"/>
  <c r="S145" i="10"/>
  <c r="R145" i="10"/>
  <c r="Q145" i="10"/>
  <c r="O145" i="10"/>
  <c r="M145" i="10"/>
  <c r="I145" i="10"/>
  <c r="H145" i="10"/>
  <c r="E145" i="10"/>
  <c r="AR144" i="10"/>
  <c r="AQ144" i="10"/>
  <c r="AN144" i="10"/>
  <c r="AM144" i="10"/>
  <c r="AL144" i="10"/>
  <c r="AK144" i="10"/>
  <c r="J144" i="10"/>
  <c r="T144" i="10"/>
  <c r="AH144" i="10"/>
  <c r="AJ144" i="10"/>
  <c r="AI144" i="10"/>
  <c r="AF144" i="10"/>
  <c r="AE144" i="10"/>
  <c r="N144" i="10"/>
  <c r="X144" i="10"/>
  <c r="L144" i="10"/>
  <c r="W144" i="10"/>
  <c r="G144" i="10"/>
  <c r="U144" i="10"/>
  <c r="V144" i="10"/>
  <c r="S144" i="10"/>
  <c r="R144" i="10"/>
  <c r="Q144" i="10"/>
  <c r="O144" i="10"/>
  <c r="M144" i="10"/>
  <c r="I144" i="10"/>
  <c r="H144" i="10"/>
  <c r="E144" i="10"/>
  <c r="AR143" i="10"/>
  <c r="AQ143" i="10"/>
  <c r="AN143" i="10"/>
  <c r="AM143" i="10"/>
  <c r="AL143" i="10"/>
  <c r="AK143" i="10"/>
  <c r="J143" i="10"/>
  <c r="Y143" i="10" s="1"/>
  <c r="T143" i="10"/>
  <c r="AH143" i="10"/>
  <c r="AJ143" i="10"/>
  <c r="AI143" i="10"/>
  <c r="AF143" i="10"/>
  <c r="AE143" i="10"/>
  <c r="N143" i="10"/>
  <c r="X143" i="10"/>
  <c r="L143" i="10"/>
  <c r="W143" i="10"/>
  <c r="G143" i="10"/>
  <c r="U143" i="10"/>
  <c r="V143" i="10"/>
  <c r="S143" i="10"/>
  <c r="R143" i="10"/>
  <c r="Q143" i="10"/>
  <c r="O143" i="10"/>
  <c r="M143" i="10"/>
  <c r="I143" i="10"/>
  <c r="H143" i="10"/>
  <c r="E143" i="10"/>
  <c r="AR142" i="10"/>
  <c r="AQ142" i="10"/>
  <c r="AN142" i="10"/>
  <c r="AM142" i="10"/>
  <c r="AL142" i="10"/>
  <c r="AK142" i="10"/>
  <c r="J142" i="10"/>
  <c r="AB142" i="10" s="1"/>
  <c r="T142" i="10"/>
  <c r="AH142" i="10"/>
  <c r="AJ142" i="10"/>
  <c r="AI142" i="10"/>
  <c r="AF142" i="10"/>
  <c r="AE142" i="10"/>
  <c r="N142" i="10"/>
  <c r="X142" i="10"/>
  <c r="L142" i="10"/>
  <c r="W142" i="10"/>
  <c r="AC142" i="10"/>
  <c r="G142" i="10"/>
  <c r="U142" i="10"/>
  <c r="V142" i="10"/>
  <c r="S142" i="10"/>
  <c r="R142" i="10"/>
  <c r="Q142" i="10"/>
  <c r="O142" i="10"/>
  <c r="M142" i="10"/>
  <c r="I142" i="10"/>
  <c r="H142" i="10"/>
  <c r="E142" i="10"/>
  <c r="AR141" i="10"/>
  <c r="AQ141" i="10"/>
  <c r="AN141" i="10"/>
  <c r="AM141" i="10"/>
  <c r="AL141" i="10"/>
  <c r="AK141" i="10"/>
  <c r="J141" i="10"/>
  <c r="T141" i="10"/>
  <c r="AH141" i="10"/>
  <c r="AJ141" i="10"/>
  <c r="AI141" i="10"/>
  <c r="AF141" i="10"/>
  <c r="AE141" i="10"/>
  <c r="N141" i="10"/>
  <c r="X141" i="10"/>
  <c r="L141" i="10"/>
  <c r="W141" i="10"/>
  <c r="G141" i="10"/>
  <c r="U141" i="10"/>
  <c r="V141" i="10"/>
  <c r="S141" i="10"/>
  <c r="R141" i="10"/>
  <c r="Q141" i="10"/>
  <c r="O141" i="10"/>
  <c r="M141" i="10"/>
  <c r="I141" i="10"/>
  <c r="H141" i="10"/>
  <c r="E141" i="10"/>
  <c r="AR140" i="10"/>
  <c r="AQ140" i="10"/>
  <c r="AN140" i="10"/>
  <c r="AM140" i="10"/>
  <c r="AL140" i="10"/>
  <c r="AK140" i="10"/>
  <c r="J140" i="10"/>
  <c r="T140" i="10"/>
  <c r="AH140" i="10"/>
  <c r="AJ140" i="10"/>
  <c r="AI140" i="10"/>
  <c r="AF140" i="10"/>
  <c r="AE140" i="10"/>
  <c r="N140" i="10"/>
  <c r="X140" i="10"/>
  <c r="L140" i="10"/>
  <c r="W140" i="10"/>
  <c r="G140" i="10"/>
  <c r="U140" i="10"/>
  <c r="V140" i="10"/>
  <c r="S140" i="10"/>
  <c r="R140" i="10"/>
  <c r="Q140" i="10"/>
  <c r="O140" i="10"/>
  <c r="M140" i="10"/>
  <c r="I140" i="10"/>
  <c r="H140" i="10"/>
  <c r="E140" i="10"/>
  <c r="AR139" i="10"/>
  <c r="AQ139" i="10"/>
  <c r="AN139" i="10"/>
  <c r="AM139" i="10"/>
  <c r="AL139" i="10"/>
  <c r="AK139" i="10"/>
  <c r="J139" i="10"/>
  <c r="T139" i="10"/>
  <c r="AH139" i="10"/>
  <c r="AJ139" i="10"/>
  <c r="AI139" i="10"/>
  <c r="AF139" i="10"/>
  <c r="AE139" i="10"/>
  <c r="N139" i="10"/>
  <c r="X139" i="10"/>
  <c r="L139" i="10"/>
  <c r="W139" i="10"/>
  <c r="G139" i="10"/>
  <c r="U139" i="10"/>
  <c r="V139" i="10"/>
  <c r="Y139" i="10"/>
  <c r="S139" i="10"/>
  <c r="R139" i="10"/>
  <c r="Q139" i="10"/>
  <c r="O139" i="10"/>
  <c r="M139" i="10"/>
  <c r="I139" i="10"/>
  <c r="H139" i="10"/>
  <c r="E139" i="10"/>
  <c r="AR138" i="10"/>
  <c r="AQ138" i="10"/>
  <c r="AN138" i="10"/>
  <c r="AM138" i="10"/>
  <c r="AL138" i="10"/>
  <c r="AK138" i="10"/>
  <c r="J138" i="10"/>
  <c r="T138" i="10"/>
  <c r="AH138" i="10"/>
  <c r="AJ138" i="10"/>
  <c r="AI138" i="10"/>
  <c r="AF138" i="10"/>
  <c r="AE138" i="10"/>
  <c r="N138" i="10"/>
  <c r="X138" i="10"/>
  <c r="L138" i="10"/>
  <c r="W138" i="10"/>
  <c r="G138" i="10"/>
  <c r="U138" i="10"/>
  <c r="V138" i="10"/>
  <c r="S138" i="10"/>
  <c r="R138" i="10"/>
  <c r="Q138" i="10"/>
  <c r="O138" i="10"/>
  <c r="M138" i="10"/>
  <c r="I138" i="10"/>
  <c r="H138" i="10"/>
  <c r="E138" i="10"/>
  <c r="AR137" i="10"/>
  <c r="AQ137" i="10"/>
  <c r="AN137" i="10"/>
  <c r="AM137" i="10"/>
  <c r="AL137" i="10"/>
  <c r="AK137" i="10"/>
  <c r="J137" i="10"/>
  <c r="T137" i="10"/>
  <c r="AH137" i="10"/>
  <c r="AJ137" i="10"/>
  <c r="AI137" i="10"/>
  <c r="AF137" i="10"/>
  <c r="AE137" i="10"/>
  <c r="N137" i="10"/>
  <c r="X137" i="10"/>
  <c r="L137" i="10"/>
  <c r="W137" i="10"/>
  <c r="G137" i="10"/>
  <c r="U137" i="10"/>
  <c r="V137" i="10"/>
  <c r="S137" i="10"/>
  <c r="R137" i="10"/>
  <c r="Q137" i="10"/>
  <c r="O137" i="10"/>
  <c r="M137" i="10"/>
  <c r="I137" i="10"/>
  <c r="H137" i="10"/>
  <c r="E137" i="10"/>
  <c r="AR136" i="10"/>
  <c r="AQ136" i="10"/>
  <c r="AN136" i="10"/>
  <c r="AM136" i="10"/>
  <c r="AL136" i="10"/>
  <c r="AK136" i="10"/>
  <c r="J136" i="10"/>
  <c r="T136" i="10"/>
  <c r="AH136" i="10"/>
  <c r="AJ136" i="10"/>
  <c r="AI136" i="10"/>
  <c r="AF136" i="10"/>
  <c r="AE136" i="10"/>
  <c r="N136" i="10"/>
  <c r="AD136" i="10" s="1"/>
  <c r="X136" i="10"/>
  <c r="L136" i="10"/>
  <c r="W136" i="10"/>
  <c r="Z136" i="10" s="1"/>
  <c r="G136" i="10"/>
  <c r="U136" i="10"/>
  <c r="V136" i="10"/>
  <c r="AB136" i="10" s="1"/>
  <c r="S136" i="10"/>
  <c r="R136" i="10"/>
  <c r="Q136" i="10"/>
  <c r="O136" i="10"/>
  <c r="M136" i="10"/>
  <c r="I136" i="10"/>
  <c r="H136" i="10"/>
  <c r="E136" i="10"/>
  <c r="AR135" i="10"/>
  <c r="AQ135" i="10"/>
  <c r="AN135" i="10"/>
  <c r="AM135" i="10"/>
  <c r="AL135" i="10"/>
  <c r="AK135" i="10"/>
  <c r="J135" i="10"/>
  <c r="T135" i="10"/>
  <c r="AH135" i="10"/>
  <c r="AJ135" i="10"/>
  <c r="AI135" i="10"/>
  <c r="AF135" i="10"/>
  <c r="AE135" i="10"/>
  <c r="N135" i="10"/>
  <c r="X135" i="10"/>
  <c r="L135" i="10"/>
  <c r="W135" i="10"/>
  <c r="G135" i="10"/>
  <c r="U135" i="10"/>
  <c r="V135" i="10"/>
  <c r="S135" i="10"/>
  <c r="R135" i="10"/>
  <c r="Q135" i="10"/>
  <c r="O135" i="10"/>
  <c r="M135" i="10"/>
  <c r="I135" i="10"/>
  <c r="H135" i="10"/>
  <c r="E135" i="10"/>
  <c r="AR134" i="10"/>
  <c r="AQ134" i="10"/>
  <c r="AN134" i="10"/>
  <c r="AM134" i="10"/>
  <c r="AL134" i="10"/>
  <c r="AK134" i="10"/>
  <c r="J134" i="10"/>
  <c r="T134" i="10"/>
  <c r="AH134" i="10"/>
  <c r="AJ134" i="10"/>
  <c r="AI134" i="10"/>
  <c r="AF134" i="10"/>
  <c r="AE134" i="10"/>
  <c r="N134" i="10"/>
  <c r="X134" i="10"/>
  <c r="L134" i="10"/>
  <c r="AC134" i="10" s="1"/>
  <c r="W134" i="10"/>
  <c r="G134" i="10"/>
  <c r="U134" i="10"/>
  <c r="V134" i="10"/>
  <c r="S134" i="10"/>
  <c r="R134" i="10"/>
  <c r="Q134" i="10"/>
  <c r="O134" i="10"/>
  <c r="M134" i="10"/>
  <c r="I134" i="10"/>
  <c r="H134" i="10"/>
  <c r="E134" i="10"/>
  <c r="AR133" i="10"/>
  <c r="AQ133" i="10"/>
  <c r="AN133" i="10"/>
  <c r="AM133" i="10"/>
  <c r="AL133" i="10"/>
  <c r="AK133" i="10"/>
  <c r="J133" i="10"/>
  <c r="T133" i="10"/>
  <c r="AH133" i="10"/>
  <c r="AJ133" i="10"/>
  <c r="AI133" i="10"/>
  <c r="AF133" i="10"/>
  <c r="AE133" i="10"/>
  <c r="N133" i="10"/>
  <c r="X133" i="10"/>
  <c r="L133" i="10"/>
  <c r="W133" i="10"/>
  <c r="G133" i="10"/>
  <c r="U133" i="10"/>
  <c r="V133" i="10"/>
  <c r="S133" i="10"/>
  <c r="R133" i="10"/>
  <c r="Q133" i="10"/>
  <c r="O133" i="10"/>
  <c r="M133" i="10"/>
  <c r="I133" i="10"/>
  <c r="H133" i="10"/>
  <c r="E133" i="10"/>
  <c r="AR132" i="10"/>
  <c r="AQ132" i="10"/>
  <c r="AN132" i="10"/>
  <c r="AM132" i="10"/>
  <c r="AL132" i="10"/>
  <c r="AK132" i="10"/>
  <c r="J132" i="10"/>
  <c r="T132" i="10"/>
  <c r="AH132" i="10"/>
  <c r="AJ132" i="10"/>
  <c r="AI132" i="10"/>
  <c r="AF132" i="10"/>
  <c r="AE132" i="10"/>
  <c r="N132" i="10"/>
  <c r="X132" i="10"/>
  <c r="L132" i="10"/>
  <c r="W132" i="10"/>
  <c r="G132" i="10"/>
  <c r="U132" i="10"/>
  <c r="V132" i="10"/>
  <c r="S132" i="10"/>
  <c r="R132" i="10"/>
  <c r="Q132" i="10"/>
  <c r="O132" i="10"/>
  <c r="M132" i="10"/>
  <c r="I132" i="10"/>
  <c r="H132" i="10"/>
  <c r="E132" i="10"/>
  <c r="AR131" i="10"/>
  <c r="AQ131" i="10"/>
  <c r="AN131" i="10"/>
  <c r="AM131" i="10"/>
  <c r="AL131" i="10"/>
  <c r="AK131" i="10"/>
  <c r="J131" i="10"/>
  <c r="Y131" i="10" s="1"/>
  <c r="T131" i="10"/>
  <c r="AH131" i="10"/>
  <c r="AJ131" i="10"/>
  <c r="AI131" i="10"/>
  <c r="AF131" i="10"/>
  <c r="AE131" i="10"/>
  <c r="N131" i="10"/>
  <c r="X131" i="10"/>
  <c r="L131" i="10"/>
  <c r="W131" i="10"/>
  <c r="G131" i="10"/>
  <c r="U131" i="10"/>
  <c r="V131" i="10"/>
  <c r="S131" i="10"/>
  <c r="R131" i="10"/>
  <c r="Q131" i="10"/>
  <c r="O131" i="10"/>
  <c r="M131" i="10"/>
  <c r="I131" i="10"/>
  <c r="H131" i="10"/>
  <c r="E131" i="10"/>
  <c r="AR130" i="10"/>
  <c r="AQ130" i="10"/>
  <c r="AN130" i="10"/>
  <c r="AM130" i="10"/>
  <c r="AL130" i="10"/>
  <c r="AK130" i="10"/>
  <c r="J130" i="10"/>
  <c r="T130" i="10"/>
  <c r="AH130" i="10"/>
  <c r="AJ130" i="10"/>
  <c r="AI130" i="10"/>
  <c r="AF130" i="10"/>
  <c r="AE130" i="10"/>
  <c r="N130" i="10"/>
  <c r="X130" i="10"/>
  <c r="L130" i="10"/>
  <c r="W130" i="10"/>
  <c r="G130" i="10"/>
  <c r="U130" i="10"/>
  <c r="V130" i="10"/>
  <c r="S130" i="10"/>
  <c r="R130" i="10"/>
  <c r="Q130" i="10"/>
  <c r="O130" i="10"/>
  <c r="M130" i="10"/>
  <c r="I130" i="10"/>
  <c r="H130" i="10"/>
  <c r="E130" i="10"/>
  <c r="AR129" i="10"/>
  <c r="AQ129" i="10"/>
  <c r="AN129" i="10"/>
  <c r="AM129" i="10"/>
  <c r="AL129" i="10"/>
  <c r="AK129" i="10"/>
  <c r="J129" i="10"/>
  <c r="Y129" i="10" s="1"/>
  <c r="T129" i="10"/>
  <c r="AH129" i="10"/>
  <c r="AJ129" i="10"/>
  <c r="AI129" i="10"/>
  <c r="AF129" i="10"/>
  <c r="AE129" i="10"/>
  <c r="N129" i="10"/>
  <c r="X129" i="10"/>
  <c r="L129" i="10"/>
  <c r="AC129" i="10" s="1"/>
  <c r="W129" i="10"/>
  <c r="G129" i="10"/>
  <c r="U129" i="10"/>
  <c r="V129" i="10"/>
  <c r="S129" i="10"/>
  <c r="R129" i="10"/>
  <c r="Q129" i="10"/>
  <c r="O129" i="10"/>
  <c r="M129" i="10"/>
  <c r="I129" i="10"/>
  <c r="H129" i="10"/>
  <c r="E129" i="10"/>
  <c r="AR128" i="10"/>
  <c r="AQ128" i="10"/>
  <c r="AN128" i="10"/>
  <c r="AM128" i="10"/>
  <c r="AL128" i="10"/>
  <c r="AK128" i="10"/>
  <c r="J128" i="10"/>
  <c r="T128" i="10"/>
  <c r="AH128" i="10"/>
  <c r="AJ128" i="10"/>
  <c r="AI128" i="10"/>
  <c r="AF128" i="10"/>
  <c r="AE128" i="10"/>
  <c r="N128" i="10"/>
  <c r="X128" i="10"/>
  <c r="L128" i="10"/>
  <c r="W128" i="10"/>
  <c r="AC128" i="10"/>
  <c r="G128" i="10"/>
  <c r="U128" i="10"/>
  <c r="V128" i="10"/>
  <c r="AB128" i="10"/>
  <c r="S128" i="10"/>
  <c r="R128" i="10"/>
  <c r="Q128" i="10"/>
  <c r="O128" i="10"/>
  <c r="M128" i="10"/>
  <c r="I128" i="10"/>
  <c r="H128" i="10"/>
  <c r="E128" i="10"/>
  <c r="AR127" i="10"/>
  <c r="AQ127" i="10"/>
  <c r="AN127" i="10"/>
  <c r="AM127" i="10"/>
  <c r="AL127" i="10"/>
  <c r="AK127" i="10"/>
  <c r="J127" i="10"/>
  <c r="T127" i="10"/>
  <c r="AH127" i="10"/>
  <c r="AJ127" i="10"/>
  <c r="AI127" i="10"/>
  <c r="AF127" i="10"/>
  <c r="AE127" i="10"/>
  <c r="N127" i="10"/>
  <c r="X127" i="10"/>
  <c r="L127" i="10"/>
  <c r="W127" i="10"/>
  <c r="G127" i="10"/>
  <c r="U127" i="10"/>
  <c r="V127" i="10"/>
  <c r="S127" i="10"/>
  <c r="R127" i="10"/>
  <c r="Q127" i="10"/>
  <c r="O127" i="10"/>
  <c r="M127" i="10"/>
  <c r="I127" i="10"/>
  <c r="H127" i="10"/>
  <c r="E127" i="10"/>
  <c r="AR126" i="10"/>
  <c r="AQ126" i="10"/>
  <c r="AN126" i="10"/>
  <c r="AM126" i="10"/>
  <c r="AL126" i="10"/>
  <c r="AK126" i="10"/>
  <c r="J126" i="10"/>
  <c r="T126" i="10"/>
  <c r="AH126" i="10"/>
  <c r="AJ126" i="10"/>
  <c r="AI126" i="10"/>
  <c r="AF126" i="10"/>
  <c r="AE126" i="10"/>
  <c r="N126" i="10"/>
  <c r="AD126" i="10" s="1"/>
  <c r="X126" i="10"/>
  <c r="L126" i="10"/>
  <c r="AC126" i="10" s="1"/>
  <c r="W126" i="10"/>
  <c r="G126" i="10"/>
  <c r="U126" i="10"/>
  <c r="V126" i="10"/>
  <c r="AB126" i="10" s="1"/>
  <c r="S126" i="10"/>
  <c r="R126" i="10"/>
  <c r="Q126" i="10"/>
  <c r="O126" i="10"/>
  <c r="M126" i="10"/>
  <c r="I126" i="10"/>
  <c r="H126" i="10"/>
  <c r="E126" i="10"/>
  <c r="AR125" i="10"/>
  <c r="AQ125" i="10"/>
  <c r="AN125" i="10"/>
  <c r="AM125" i="10"/>
  <c r="AL125" i="10"/>
  <c r="AK125" i="10"/>
  <c r="J125" i="10"/>
  <c r="T125" i="10"/>
  <c r="AH125" i="10"/>
  <c r="AJ125" i="10"/>
  <c r="AI125" i="10"/>
  <c r="AF125" i="10"/>
  <c r="AE125" i="10"/>
  <c r="N125" i="10"/>
  <c r="AD125" i="10" s="1"/>
  <c r="X125" i="10"/>
  <c r="L125" i="10"/>
  <c r="W125" i="10"/>
  <c r="G125" i="10"/>
  <c r="U125" i="10"/>
  <c r="V125" i="10"/>
  <c r="AB125" i="10" s="1"/>
  <c r="S125" i="10"/>
  <c r="R125" i="10"/>
  <c r="Q125" i="10"/>
  <c r="O125" i="10"/>
  <c r="M125" i="10"/>
  <c r="I125" i="10"/>
  <c r="H125" i="10"/>
  <c r="E125" i="10"/>
  <c r="AR124" i="10"/>
  <c r="AQ124" i="10"/>
  <c r="AN124" i="10"/>
  <c r="AM124" i="10"/>
  <c r="AL124" i="10"/>
  <c r="AK124" i="10"/>
  <c r="J124" i="10"/>
  <c r="T124" i="10"/>
  <c r="AH124" i="10"/>
  <c r="AJ124" i="10"/>
  <c r="AI124" i="10"/>
  <c r="AF124" i="10"/>
  <c r="AE124" i="10"/>
  <c r="N124" i="10"/>
  <c r="X124" i="10"/>
  <c r="L124" i="10"/>
  <c r="AC124" i="10" s="1"/>
  <c r="W124" i="10"/>
  <c r="G124" i="10"/>
  <c r="U124" i="10"/>
  <c r="V124" i="10"/>
  <c r="AA124" i="10"/>
  <c r="S124" i="10"/>
  <c r="R124" i="10"/>
  <c r="Q124" i="10"/>
  <c r="O124" i="10"/>
  <c r="M124" i="10"/>
  <c r="I124" i="10"/>
  <c r="H124" i="10"/>
  <c r="E124" i="10"/>
  <c r="AR123" i="10"/>
  <c r="AQ123" i="10"/>
  <c r="AN123" i="10"/>
  <c r="AM123" i="10"/>
  <c r="AL123" i="10"/>
  <c r="AK123" i="10"/>
  <c r="J123" i="10"/>
  <c r="T123" i="10"/>
  <c r="AH123" i="10"/>
  <c r="AJ123" i="10"/>
  <c r="AI123" i="10"/>
  <c r="AF123" i="10"/>
  <c r="AE123" i="10"/>
  <c r="N123" i="10"/>
  <c r="X123" i="10"/>
  <c r="L123" i="10"/>
  <c r="W123" i="10"/>
  <c r="G123" i="10"/>
  <c r="U123" i="10"/>
  <c r="V123" i="10"/>
  <c r="S123" i="10"/>
  <c r="R123" i="10"/>
  <c r="Q123" i="10"/>
  <c r="O123" i="10"/>
  <c r="M123" i="10"/>
  <c r="I123" i="10"/>
  <c r="H123" i="10"/>
  <c r="E123" i="10"/>
  <c r="AR122" i="10"/>
  <c r="AQ122" i="10"/>
  <c r="AN122" i="10"/>
  <c r="AM122" i="10"/>
  <c r="AL122" i="10"/>
  <c r="AK122" i="10"/>
  <c r="J122" i="10"/>
  <c r="T122" i="10"/>
  <c r="AH122" i="10"/>
  <c r="AJ122" i="10"/>
  <c r="AI122" i="10"/>
  <c r="AF122" i="10"/>
  <c r="AE122" i="10"/>
  <c r="N122" i="10"/>
  <c r="X122" i="10"/>
  <c r="AD122" i="10" s="1"/>
  <c r="L122" i="10"/>
  <c r="AC122" i="10" s="1"/>
  <c r="W122" i="10"/>
  <c r="G122" i="10"/>
  <c r="U122" i="10"/>
  <c r="V122" i="10"/>
  <c r="S122" i="10"/>
  <c r="R122" i="10"/>
  <c r="Q122" i="10"/>
  <c r="O122" i="10"/>
  <c r="M122" i="10"/>
  <c r="I122" i="10"/>
  <c r="H122" i="10"/>
  <c r="E122" i="10"/>
  <c r="AR121" i="10"/>
  <c r="AQ121" i="10"/>
  <c r="AN121" i="10"/>
  <c r="AM121" i="10"/>
  <c r="AL121" i="10"/>
  <c r="AK121" i="10"/>
  <c r="J121" i="10"/>
  <c r="T121" i="10"/>
  <c r="AH121" i="10"/>
  <c r="AJ121" i="10"/>
  <c r="AI121" i="10"/>
  <c r="AF121" i="10"/>
  <c r="AE121" i="10"/>
  <c r="N121" i="10"/>
  <c r="X121" i="10"/>
  <c r="L121" i="10"/>
  <c r="W121" i="10"/>
  <c r="G121" i="10"/>
  <c r="U121" i="10"/>
  <c r="V121" i="10"/>
  <c r="S121" i="10"/>
  <c r="R121" i="10"/>
  <c r="Q121" i="10"/>
  <c r="O121" i="10"/>
  <c r="M121" i="10"/>
  <c r="I121" i="10"/>
  <c r="H121" i="10"/>
  <c r="E121" i="10"/>
  <c r="AR120" i="10"/>
  <c r="AQ120" i="10"/>
  <c r="AN120" i="10"/>
  <c r="AM120" i="10"/>
  <c r="AL120" i="10"/>
  <c r="AK120" i="10"/>
  <c r="J120" i="10"/>
  <c r="T120" i="10"/>
  <c r="AH120" i="10"/>
  <c r="AJ120" i="10"/>
  <c r="AI120" i="10"/>
  <c r="AF120" i="10"/>
  <c r="AE120" i="10"/>
  <c r="N120" i="10"/>
  <c r="X120" i="10"/>
  <c r="L120" i="10"/>
  <c r="W120" i="10"/>
  <c r="G120" i="10"/>
  <c r="U120" i="10"/>
  <c r="V120" i="10"/>
  <c r="S120" i="10"/>
  <c r="R120" i="10"/>
  <c r="Q120" i="10"/>
  <c r="O120" i="10"/>
  <c r="M120" i="10"/>
  <c r="I120" i="10"/>
  <c r="H120" i="10"/>
  <c r="E120" i="10"/>
  <c r="AR119" i="10"/>
  <c r="AQ119" i="10"/>
  <c r="AN119" i="10"/>
  <c r="AM119" i="10"/>
  <c r="AL119" i="10"/>
  <c r="AK119" i="10"/>
  <c r="J119" i="10"/>
  <c r="T119" i="10"/>
  <c r="AH119" i="10"/>
  <c r="AJ119" i="10"/>
  <c r="AI119" i="10"/>
  <c r="AF119" i="10"/>
  <c r="AE119" i="10"/>
  <c r="N119" i="10"/>
  <c r="X119" i="10"/>
  <c r="L119" i="10"/>
  <c r="W119" i="10"/>
  <c r="G119" i="10"/>
  <c r="U119" i="10"/>
  <c r="V119" i="10"/>
  <c r="S119" i="10"/>
  <c r="R119" i="10"/>
  <c r="Q119" i="10"/>
  <c r="O119" i="10"/>
  <c r="M119" i="10"/>
  <c r="I119" i="10"/>
  <c r="H119" i="10"/>
  <c r="E119" i="10"/>
  <c r="AR118" i="10"/>
  <c r="AQ118" i="10"/>
  <c r="AN118" i="10"/>
  <c r="AM118" i="10"/>
  <c r="AL118" i="10"/>
  <c r="AK118" i="10"/>
  <c r="J118" i="10"/>
  <c r="T118" i="10"/>
  <c r="AH118" i="10"/>
  <c r="AJ118" i="10"/>
  <c r="AI118" i="10"/>
  <c r="AF118" i="10"/>
  <c r="AE118" i="10"/>
  <c r="N118" i="10"/>
  <c r="X118" i="10"/>
  <c r="L118" i="10"/>
  <c r="W118" i="10"/>
  <c r="G118" i="10"/>
  <c r="U118" i="10"/>
  <c r="V118" i="10"/>
  <c r="S118" i="10"/>
  <c r="R118" i="10"/>
  <c r="Q118" i="10"/>
  <c r="O118" i="10"/>
  <c r="M118" i="10"/>
  <c r="I118" i="10"/>
  <c r="H118" i="10"/>
  <c r="E118" i="10"/>
  <c r="AR117" i="10"/>
  <c r="AQ117" i="10"/>
  <c r="AN117" i="10"/>
  <c r="AM117" i="10"/>
  <c r="AL117" i="10"/>
  <c r="AK117" i="10"/>
  <c r="J117" i="10"/>
  <c r="T117" i="10"/>
  <c r="AH117" i="10"/>
  <c r="AJ117" i="10"/>
  <c r="AI117" i="10"/>
  <c r="AF117" i="10"/>
  <c r="AE117" i="10"/>
  <c r="N117" i="10"/>
  <c r="X117" i="10"/>
  <c r="L117" i="10"/>
  <c r="W117" i="10"/>
  <c r="G117" i="10"/>
  <c r="U117" i="10"/>
  <c r="V117" i="10"/>
  <c r="S117" i="10"/>
  <c r="R117" i="10"/>
  <c r="Q117" i="10"/>
  <c r="O117" i="10"/>
  <c r="M117" i="10"/>
  <c r="I117" i="10"/>
  <c r="H117" i="10"/>
  <c r="E117" i="10"/>
  <c r="AR116" i="10"/>
  <c r="AQ116" i="10"/>
  <c r="AN116" i="10"/>
  <c r="AM116" i="10"/>
  <c r="AL116" i="10"/>
  <c r="AK116" i="10"/>
  <c r="J116" i="10"/>
  <c r="T116" i="10"/>
  <c r="AH116" i="10"/>
  <c r="AJ116" i="10"/>
  <c r="AI116" i="10"/>
  <c r="AF116" i="10"/>
  <c r="AE116" i="10"/>
  <c r="N116" i="10"/>
  <c r="X116" i="10"/>
  <c r="L116" i="10"/>
  <c r="W116" i="10"/>
  <c r="G116" i="10"/>
  <c r="U116" i="10"/>
  <c r="V116" i="10"/>
  <c r="S116" i="10"/>
  <c r="R116" i="10"/>
  <c r="Q116" i="10"/>
  <c r="O116" i="10"/>
  <c r="M116" i="10"/>
  <c r="I116" i="10"/>
  <c r="H116" i="10"/>
  <c r="E116" i="10"/>
  <c r="AR115" i="10"/>
  <c r="AQ115" i="10"/>
  <c r="AN115" i="10"/>
  <c r="AM115" i="10"/>
  <c r="AL115" i="10"/>
  <c r="AK115" i="10"/>
  <c r="J115" i="10"/>
  <c r="Y115" i="10" s="1"/>
  <c r="T115" i="10"/>
  <c r="AH115" i="10"/>
  <c r="AJ115" i="10"/>
  <c r="AI115" i="10"/>
  <c r="AF115" i="10"/>
  <c r="AE115" i="10"/>
  <c r="N115" i="10"/>
  <c r="X115" i="10"/>
  <c r="L115" i="10"/>
  <c r="W115" i="10"/>
  <c r="Z115" i="10" s="1"/>
  <c r="G115" i="10"/>
  <c r="U115" i="10"/>
  <c r="V115" i="10"/>
  <c r="S115" i="10"/>
  <c r="R115" i="10"/>
  <c r="Q115" i="10"/>
  <c r="O115" i="10"/>
  <c r="M115" i="10"/>
  <c r="I115" i="10"/>
  <c r="H115" i="10"/>
  <c r="E115" i="10"/>
  <c r="AR114" i="10"/>
  <c r="AQ114" i="10"/>
  <c r="AN114" i="10"/>
  <c r="AM114" i="10"/>
  <c r="AL114" i="10"/>
  <c r="AK114" i="10"/>
  <c r="J114" i="10"/>
  <c r="T114" i="10"/>
  <c r="AH114" i="10"/>
  <c r="AJ114" i="10"/>
  <c r="AI114" i="10"/>
  <c r="AF114" i="10"/>
  <c r="AE114" i="10"/>
  <c r="N114" i="10"/>
  <c r="AD114" i="10" s="1"/>
  <c r="X114" i="10"/>
  <c r="L114" i="10"/>
  <c r="W114" i="10"/>
  <c r="G114" i="10"/>
  <c r="U114" i="10"/>
  <c r="V114" i="10"/>
  <c r="AB114" i="10" s="1"/>
  <c r="S114" i="10"/>
  <c r="R114" i="10"/>
  <c r="Q114" i="10"/>
  <c r="O114" i="10"/>
  <c r="M114" i="10"/>
  <c r="I114" i="10"/>
  <c r="H114" i="10"/>
  <c r="E114" i="10"/>
  <c r="AR113" i="10"/>
  <c r="AQ113" i="10"/>
  <c r="AN113" i="10"/>
  <c r="AM113" i="10"/>
  <c r="AL113" i="10"/>
  <c r="AK113" i="10"/>
  <c r="J113" i="10"/>
  <c r="T113" i="10"/>
  <c r="AH113" i="10"/>
  <c r="AJ113" i="10"/>
  <c r="AI113" i="10"/>
  <c r="AF113" i="10"/>
  <c r="AE113" i="10"/>
  <c r="N113" i="10"/>
  <c r="X113" i="10"/>
  <c r="L113" i="10"/>
  <c r="W113" i="10"/>
  <c r="Z113" i="10" s="1"/>
  <c r="G113" i="10"/>
  <c r="U113" i="10"/>
  <c r="V113" i="10"/>
  <c r="S113" i="10"/>
  <c r="R113" i="10"/>
  <c r="Q113" i="10"/>
  <c r="O113" i="10"/>
  <c r="M113" i="10"/>
  <c r="I113" i="10"/>
  <c r="H113" i="10"/>
  <c r="E113" i="10"/>
  <c r="AR112" i="10"/>
  <c r="AQ112" i="10"/>
  <c r="AN112" i="10"/>
  <c r="AM112" i="10"/>
  <c r="AL112" i="10"/>
  <c r="AK112" i="10"/>
  <c r="J112" i="10"/>
  <c r="T112" i="10"/>
  <c r="AH112" i="10"/>
  <c r="AJ112" i="10"/>
  <c r="AI112" i="10"/>
  <c r="AF112" i="10"/>
  <c r="AE112" i="10"/>
  <c r="N112" i="10"/>
  <c r="AA112" i="10" s="1"/>
  <c r="X112" i="10"/>
  <c r="L112" i="10"/>
  <c r="W112" i="10"/>
  <c r="G112" i="10"/>
  <c r="U112" i="10"/>
  <c r="V112" i="10"/>
  <c r="AB112" i="10" s="1"/>
  <c r="S112" i="10"/>
  <c r="R112" i="10"/>
  <c r="Q112" i="10"/>
  <c r="O112" i="10"/>
  <c r="M112" i="10"/>
  <c r="I112" i="10"/>
  <c r="H112" i="10"/>
  <c r="E112" i="10"/>
  <c r="AR111" i="10"/>
  <c r="AQ111" i="10"/>
  <c r="AN111" i="10"/>
  <c r="AM111" i="10"/>
  <c r="AL111" i="10"/>
  <c r="AK111" i="10"/>
  <c r="J111" i="10"/>
  <c r="T111" i="10"/>
  <c r="AH111" i="10"/>
  <c r="AJ111" i="10"/>
  <c r="AI111" i="10"/>
  <c r="AF111" i="10"/>
  <c r="AE111" i="10"/>
  <c r="N111" i="10"/>
  <c r="X111" i="10"/>
  <c r="L111" i="10"/>
  <c r="W111" i="10"/>
  <c r="G111" i="10"/>
  <c r="U111" i="10"/>
  <c r="V111" i="10"/>
  <c r="S111" i="10"/>
  <c r="R111" i="10"/>
  <c r="Q111" i="10"/>
  <c r="O111" i="10"/>
  <c r="M111" i="10"/>
  <c r="I111" i="10"/>
  <c r="H111" i="10"/>
  <c r="E111" i="10"/>
  <c r="AR110" i="10"/>
  <c r="AQ110" i="10"/>
  <c r="AN110" i="10"/>
  <c r="AM110" i="10"/>
  <c r="AL110" i="10"/>
  <c r="AK110" i="10"/>
  <c r="J110" i="10"/>
  <c r="T110" i="10"/>
  <c r="AH110" i="10"/>
  <c r="AJ110" i="10"/>
  <c r="AI110" i="10"/>
  <c r="AF110" i="10"/>
  <c r="AE110" i="10"/>
  <c r="N110" i="10"/>
  <c r="AD110" i="10" s="1"/>
  <c r="X110" i="10"/>
  <c r="L110" i="10"/>
  <c r="W110" i="10"/>
  <c r="G110" i="10"/>
  <c r="U110" i="10"/>
  <c r="V110" i="10"/>
  <c r="S110" i="10"/>
  <c r="R110" i="10"/>
  <c r="Q110" i="10"/>
  <c r="O110" i="10"/>
  <c r="M110" i="10"/>
  <c r="I110" i="10"/>
  <c r="H110" i="10"/>
  <c r="E110" i="10"/>
  <c r="AR109" i="10"/>
  <c r="AQ109" i="10"/>
  <c r="AN109" i="10"/>
  <c r="AM109" i="10"/>
  <c r="AL109" i="10"/>
  <c r="AK109" i="10"/>
  <c r="J109" i="10"/>
  <c r="T109" i="10"/>
  <c r="AH109" i="10"/>
  <c r="AJ109" i="10"/>
  <c r="AI109" i="10"/>
  <c r="AF109" i="10"/>
  <c r="AE109" i="10"/>
  <c r="N109" i="10"/>
  <c r="X109" i="10"/>
  <c r="L109" i="10"/>
  <c r="W109" i="10"/>
  <c r="G109" i="10"/>
  <c r="U109" i="10"/>
  <c r="V109" i="10"/>
  <c r="S109" i="10"/>
  <c r="R109" i="10"/>
  <c r="Q109" i="10"/>
  <c r="O109" i="10"/>
  <c r="M109" i="10"/>
  <c r="I109" i="10"/>
  <c r="H109" i="10"/>
  <c r="E109" i="10"/>
  <c r="AR108" i="10"/>
  <c r="AQ108" i="10"/>
  <c r="AN108" i="10"/>
  <c r="AM108" i="10"/>
  <c r="AL108" i="10"/>
  <c r="AK108" i="10"/>
  <c r="J108" i="10"/>
  <c r="T108" i="10"/>
  <c r="AH108" i="10"/>
  <c r="AJ108" i="10"/>
  <c r="AI108" i="10"/>
  <c r="AF108" i="10"/>
  <c r="AE108" i="10"/>
  <c r="N108" i="10"/>
  <c r="X108" i="10"/>
  <c r="L108" i="10"/>
  <c r="W108" i="10"/>
  <c r="Z108" i="10" s="1"/>
  <c r="G108" i="10"/>
  <c r="U108" i="10"/>
  <c r="V108" i="10"/>
  <c r="AB108" i="10" s="1"/>
  <c r="S108" i="10"/>
  <c r="R108" i="10"/>
  <c r="Q108" i="10"/>
  <c r="O108" i="10"/>
  <c r="M108" i="10"/>
  <c r="I108" i="10"/>
  <c r="H108" i="10"/>
  <c r="E108" i="10"/>
  <c r="AR107" i="10"/>
  <c r="AQ107" i="10"/>
  <c r="AN107" i="10"/>
  <c r="AM107" i="10"/>
  <c r="AL107" i="10"/>
  <c r="AK107" i="10"/>
  <c r="J107" i="10"/>
  <c r="T107" i="10"/>
  <c r="AH107" i="10"/>
  <c r="AJ107" i="10"/>
  <c r="AI107" i="10"/>
  <c r="AF107" i="10"/>
  <c r="AE107" i="10"/>
  <c r="N107" i="10"/>
  <c r="X107" i="10"/>
  <c r="L107" i="10"/>
  <c r="W107" i="10"/>
  <c r="G107" i="10"/>
  <c r="U107" i="10"/>
  <c r="V107" i="10"/>
  <c r="S107" i="10"/>
  <c r="R107" i="10"/>
  <c r="Q107" i="10"/>
  <c r="O107" i="10"/>
  <c r="M107" i="10"/>
  <c r="I107" i="10"/>
  <c r="H107" i="10"/>
  <c r="E107" i="10"/>
  <c r="AR106" i="10"/>
  <c r="AQ106" i="10"/>
  <c r="AN106" i="10"/>
  <c r="AM106" i="10"/>
  <c r="AL106" i="10"/>
  <c r="AK106" i="10"/>
  <c r="J106" i="10"/>
  <c r="T106" i="10"/>
  <c r="AH106" i="10"/>
  <c r="AJ106" i="10"/>
  <c r="AI106" i="10"/>
  <c r="AF106" i="10"/>
  <c r="AE106" i="10"/>
  <c r="N106" i="10"/>
  <c r="X106" i="10"/>
  <c r="L106" i="10"/>
  <c r="AC106" i="10" s="1"/>
  <c r="W106" i="10"/>
  <c r="G106" i="10"/>
  <c r="U106" i="10"/>
  <c r="V106" i="10"/>
  <c r="S106" i="10"/>
  <c r="R106" i="10"/>
  <c r="Q106" i="10"/>
  <c r="O106" i="10"/>
  <c r="M106" i="10"/>
  <c r="I106" i="10"/>
  <c r="H106" i="10"/>
  <c r="E106" i="10"/>
  <c r="AR105" i="10"/>
  <c r="AQ105" i="10"/>
  <c r="AN105" i="10"/>
  <c r="AM105" i="10"/>
  <c r="AL105" i="10"/>
  <c r="AK105" i="10"/>
  <c r="J105" i="10"/>
  <c r="T105" i="10"/>
  <c r="AH105" i="10"/>
  <c r="AJ105" i="10"/>
  <c r="AI105" i="10"/>
  <c r="AF105" i="10"/>
  <c r="AE105" i="10"/>
  <c r="N105" i="10"/>
  <c r="X105" i="10"/>
  <c r="L105" i="10"/>
  <c r="W105" i="10"/>
  <c r="G105" i="10"/>
  <c r="U105" i="10"/>
  <c r="V105" i="10"/>
  <c r="S105" i="10"/>
  <c r="R105" i="10"/>
  <c r="Q105" i="10"/>
  <c r="O105" i="10"/>
  <c r="M105" i="10"/>
  <c r="I105" i="10"/>
  <c r="H105" i="10"/>
  <c r="E105" i="10"/>
  <c r="AR104" i="10"/>
  <c r="AQ104" i="10"/>
  <c r="AN104" i="10"/>
  <c r="AM104" i="10"/>
  <c r="AL104" i="10"/>
  <c r="AK104" i="10"/>
  <c r="J104" i="10"/>
  <c r="T104" i="10"/>
  <c r="AH104" i="10"/>
  <c r="AJ104" i="10"/>
  <c r="AI104" i="10"/>
  <c r="AF104" i="10"/>
  <c r="AE104" i="10"/>
  <c r="N104" i="10"/>
  <c r="X104" i="10"/>
  <c r="L104" i="10"/>
  <c r="W104" i="10"/>
  <c r="G104" i="10"/>
  <c r="U104" i="10"/>
  <c r="V104" i="10"/>
  <c r="S104" i="10"/>
  <c r="R104" i="10"/>
  <c r="Q104" i="10"/>
  <c r="O104" i="10"/>
  <c r="M104" i="10"/>
  <c r="I104" i="10"/>
  <c r="H104" i="10"/>
  <c r="E104" i="10"/>
  <c r="AR103" i="10"/>
  <c r="AQ103" i="10"/>
  <c r="AN103" i="10"/>
  <c r="AM103" i="10"/>
  <c r="AL103" i="10"/>
  <c r="AK103" i="10"/>
  <c r="J103" i="10"/>
  <c r="T103" i="10"/>
  <c r="AH103" i="10"/>
  <c r="AJ103" i="10"/>
  <c r="AI103" i="10"/>
  <c r="AF103" i="10"/>
  <c r="AE103" i="10"/>
  <c r="N103" i="10"/>
  <c r="X103" i="10"/>
  <c r="L103" i="10"/>
  <c r="W103" i="10"/>
  <c r="G103" i="10"/>
  <c r="U103" i="10"/>
  <c r="V103" i="10"/>
  <c r="S103" i="10"/>
  <c r="R103" i="10"/>
  <c r="Q103" i="10"/>
  <c r="O103" i="10"/>
  <c r="M103" i="10"/>
  <c r="I103" i="10"/>
  <c r="H103" i="10"/>
  <c r="E103" i="10"/>
  <c r="AR102" i="10"/>
  <c r="AQ102" i="10"/>
  <c r="AN102" i="10"/>
  <c r="AM102" i="10"/>
  <c r="AL102" i="10"/>
  <c r="AK102" i="10"/>
  <c r="J102" i="10"/>
  <c r="T102" i="10"/>
  <c r="AH102" i="10"/>
  <c r="AJ102" i="10"/>
  <c r="AI102" i="10"/>
  <c r="AF102" i="10"/>
  <c r="AE102" i="10"/>
  <c r="N102" i="10"/>
  <c r="X102" i="10"/>
  <c r="L102" i="10"/>
  <c r="W102" i="10"/>
  <c r="G102" i="10"/>
  <c r="U102" i="10"/>
  <c r="V102" i="10"/>
  <c r="S102" i="10"/>
  <c r="R102" i="10"/>
  <c r="Q102" i="10"/>
  <c r="O102" i="10"/>
  <c r="M102" i="10"/>
  <c r="I102" i="10"/>
  <c r="H102" i="10"/>
  <c r="E102" i="10"/>
  <c r="AR101" i="10"/>
  <c r="AQ101" i="10"/>
  <c r="AN101" i="10"/>
  <c r="AM101" i="10"/>
  <c r="AL101" i="10"/>
  <c r="AK101" i="10"/>
  <c r="J101" i="10"/>
  <c r="T101" i="10"/>
  <c r="AH101" i="10"/>
  <c r="AJ101" i="10"/>
  <c r="AI101" i="10"/>
  <c r="AF101" i="10"/>
  <c r="AE101" i="10"/>
  <c r="N101" i="10"/>
  <c r="X101" i="10"/>
  <c r="L101" i="10"/>
  <c r="W101" i="10"/>
  <c r="G101" i="10"/>
  <c r="U101" i="10"/>
  <c r="V101" i="10"/>
  <c r="S101" i="10"/>
  <c r="R101" i="10"/>
  <c r="Q101" i="10"/>
  <c r="O101" i="10"/>
  <c r="M101" i="10"/>
  <c r="I101" i="10"/>
  <c r="H101" i="10"/>
  <c r="E101" i="10"/>
  <c r="AR100" i="10"/>
  <c r="AQ100" i="10"/>
  <c r="AN100" i="10"/>
  <c r="AM100" i="10"/>
  <c r="AL100" i="10"/>
  <c r="AK100" i="10"/>
  <c r="J100" i="10"/>
  <c r="T100" i="10"/>
  <c r="AH100" i="10"/>
  <c r="AJ100" i="10"/>
  <c r="AI100" i="10"/>
  <c r="AF100" i="10"/>
  <c r="AE100" i="10"/>
  <c r="N100" i="10"/>
  <c r="X100" i="10"/>
  <c r="L100" i="10"/>
  <c r="AC100" i="10" s="1"/>
  <c r="W100" i="10"/>
  <c r="G100" i="10"/>
  <c r="U100" i="10"/>
  <c r="V100" i="10"/>
  <c r="S100" i="10"/>
  <c r="R100" i="10"/>
  <c r="Q100" i="10"/>
  <c r="O100" i="10"/>
  <c r="M100" i="10"/>
  <c r="I100" i="10"/>
  <c r="H100" i="10"/>
  <c r="E100" i="10"/>
  <c r="AR99" i="10"/>
  <c r="AQ99" i="10"/>
  <c r="AN99" i="10"/>
  <c r="AM99" i="10"/>
  <c r="AL99" i="10"/>
  <c r="AK99" i="10"/>
  <c r="J99" i="10"/>
  <c r="T99" i="10"/>
  <c r="AH99" i="10"/>
  <c r="AJ99" i="10"/>
  <c r="AI99" i="10"/>
  <c r="AF99" i="10"/>
  <c r="AE99" i="10"/>
  <c r="N99" i="10"/>
  <c r="X99" i="10"/>
  <c r="L99" i="10"/>
  <c r="W99" i="10"/>
  <c r="G99" i="10"/>
  <c r="U99" i="10"/>
  <c r="V99" i="10"/>
  <c r="S99" i="10"/>
  <c r="R99" i="10"/>
  <c r="Q99" i="10"/>
  <c r="O99" i="10"/>
  <c r="M99" i="10"/>
  <c r="I99" i="10"/>
  <c r="H99" i="10"/>
  <c r="E99" i="10"/>
  <c r="AR98" i="10"/>
  <c r="AQ98" i="10"/>
  <c r="AN98" i="10"/>
  <c r="AM98" i="10"/>
  <c r="AL98" i="10"/>
  <c r="AK98" i="10"/>
  <c r="J98" i="10"/>
  <c r="T98" i="10"/>
  <c r="AH98" i="10"/>
  <c r="AJ98" i="10"/>
  <c r="AI98" i="10"/>
  <c r="AF98" i="10"/>
  <c r="AE98" i="10"/>
  <c r="N98" i="10"/>
  <c r="X98" i="10"/>
  <c r="L98" i="10"/>
  <c r="W98" i="10"/>
  <c r="G98" i="10"/>
  <c r="U98" i="10"/>
  <c r="V98" i="10"/>
  <c r="S98" i="10"/>
  <c r="R98" i="10"/>
  <c r="Q98" i="10"/>
  <c r="O98" i="10"/>
  <c r="M98" i="10"/>
  <c r="I98" i="10"/>
  <c r="H98" i="10"/>
  <c r="E98" i="10"/>
  <c r="AR97" i="10"/>
  <c r="AQ97" i="10"/>
  <c r="AN97" i="10"/>
  <c r="AM97" i="10"/>
  <c r="AL97" i="10"/>
  <c r="AK97" i="10"/>
  <c r="J97" i="10"/>
  <c r="T97" i="10"/>
  <c r="AH97" i="10"/>
  <c r="AJ97" i="10"/>
  <c r="AI97" i="10"/>
  <c r="AF97" i="10"/>
  <c r="AE97" i="10"/>
  <c r="N97" i="10"/>
  <c r="X97" i="10"/>
  <c r="L97" i="10"/>
  <c r="W97" i="10"/>
  <c r="G97" i="10"/>
  <c r="U97" i="10"/>
  <c r="V97" i="10"/>
  <c r="S97" i="10"/>
  <c r="R97" i="10"/>
  <c r="Q97" i="10"/>
  <c r="O97" i="10"/>
  <c r="M97" i="10"/>
  <c r="I97" i="10"/>
  <c r="H97" i="10"/>
  <c r="E97" i="10"/>
  <c r="AR96" i="10"/>
  <c r="AQ96" i="10"/>
  <c r="AN96" i="10"/>
  <c r="AM96" i="10"/>
  <c r="AL96" i="10"/>
  <c r="AK96" i="10"/>
  <c r="J96" i="10"/>
  <c r="T96" i="10"/>
  <c r="AH96" i="10"/>
  <c r="AJ96" i="10"/>
  <c r="AI96" i="10"/>
  <c r="AF96" i="10"/>
  <c r="AE96" i="10"/>
  <c r="N96" i="10"/>
  <c r="X96" i="10"/>
  <c r="AA96" i="10" s="1"/>
  <c r="L96" i="10"/>
  <c r="W96" i="10"/>
  <c r="G96" i="10"/>
  <c r="U96" i="10"/>
  <c r="V96" i="10"/>
  <c r="S96" i="10"/>
  <c r="R96" i="10"/>
  <c r="Q96" i="10"/>
  <c r="O96" i="10"/>
  <c r="M96" i="10"/>
  <c r="I96" i="10"/>
  <c r="H96" i="10"/>
  <c r="E96" i="10"/>
  <c r="AR95" i="10"/>
  <c r="AQ95" i="10"/>
  <c r="AN95" i="10"/>
  <c r="AM95" i="10"/>
  <c r="AL95" i="10"/>
  <c r="AK95" i="10"/>
  <c r="J95" i="10"/>
  <c r="T95" i="10"/>
  <c r="AH95" i="10"/>
  <c r="AJ95" i="10"/>
  <c r="AI95" i="10"/>
  <c r="AF95" i="10"/>
  <c r="AE95" i="10"/>
  <c r="N95" i="10"/>
  <c r="X95" i="10"/>
  <c r="L95" i="10"/>
  <c r="W95" i="10"/>
  <c r="G95" i="10"/>
  <c r="U95" i="10"/>
  <c r="V95" i="10"/>
  <c r="S95" i="10"/>
  <c r="R95" i="10"/>
  <c r="Q95" i="10"/>
  <c r="O95" i="10"/>
  <c r="M95" i="10"/>
  <c r="I95" i="10"/>
  <c r="H95" i="10"/>
  <c r="E95" i="10"/>
  <c r="AR94" i="10"/>
  <c r="AQ94" i="10"/>
  <c r="AN94" i="10"/>
  <c r="AM94" i="10"/>
  <c r="AL94" i="10"/>
  <c r="AK94" i="10"/>
  <c r="J94" i="10"/>
  <c r="T94" i="10"/>
  <c r="AH94" i="10"/>
  <c r="AJ94" i="10"/>
  <c r="AI94" i="10"/>
  <c r="AF94" i="10"/>
  <c r="AE94" i="10"/>
  <c r="N94" i="10"/>
  <c r="X94" i="10"/>
  <c r="L94" i="10"/>
  <c r="W94" i="10"/>
  <c r="G94" i="10"/>
  <c r="U94" i="10"/>
  <c r="V94" i="10"/>
  <c r="S94" i="10"/>
  <c r="R94" i="10"/>
  <c r="Q94" i="10"/>
  <c r="O94" i="10"/>
  <c r="M94" i="10"/>
  <c r="I94" i="10"/>
  <c r="H94" i="10"/>
  <c r="E94" i="10"/>
  <c r="AR93" i="10"/>
  <c r="AQ93" i="10"/>
  <c r="AN93" i="10"/>
  <c r="AM93" i="10"/>
  <c r="AL93" i="10"/>
  <c r="AK93" i="10"/>
  <c r="J93" i="10"/>
  <c r="T93" i="10"/>
  <c r="AH93" i="10"/>
  <c r="AJ93" i="10"/>
  <c r="AI93" i="10"/>
  <c r="AF93" i="10"/>
  <c r="AE93" i="10"/>
  <c r="N93" i="10"/>
  <c r="X93" i="10"/>
  <c r="L93" i="10"/>
  <c r="W93" i="10"/>
  <c r="G93" i="10"/>
  <c r="U93" i="10"/>
  <c r="V93" i="10"/>
  <c r="S93" i="10"/>
  <c r="R93" i="10"/>
  <c r="Q93" i="10"/>
  <c r="O93" i="10"/>
  <c r="M93" i="10"/>
  <c r="I93" i="10"/>
  <c r="H93" i="10"/>
  <c r="E93" i="10"/>
  <c r="AR92" i="10"/>
  <c r="AQ92" i="10"/>
  <c r="AN92" i="10"/>
  <c r="AM92" i="10"/>
  <c r="AL92" i="10"/>
  <c r="AK92" i="10"/>
  <c r="J92" i="10"/>
  <c r="T92" i="10"/>
  <c r="AH92" i="10"/>
  <c r="AJ92" i="10"/>
  <c r="AI92" i="10"/>
  <c r="AF92" i="10"/>
  <c r="AE92" i="10"/>
  <c r="N92" i="10"/>
  <c r="X92" i="10"/>
  <c r="L92" i="10"/>
  <c r="W92" i="10"/>
  <c r="G92" i="10"/>
  <c r="U92" i="10"/>
  <c r="V92" i="10"/>
  <c r="S92" i="10"/>
  <c r="R92" i="10"/>
  <c r="Q92" i="10"/>
  <c r="O92" i="10"/>
  <c r="M92" i="10"/>
  <c r="I92" i="10"/>
  <c r="H92" i="10"/>
  <c r="E92" i="10"/>
  <c r="AR91" i="10"/>
  <c r="AQ91" i="10"/>
  <c r="AN91" i="10"/>
  <c r="AM91" i="10"/>
  <c r="AL91" i="10"/>
  <c r="AK91" i="10"/>
  <c r="J91" i="10"/>
  <c r="Y91" i="10" s="1"/>
  <c r="T91" i="10"/>
  <c r="AH91" i="10"/>
  <c r="AJ91" i="10"/>
  <c r="AI91" i="10"/>
  <c r="AF91" i="10"/>
  <c r="AE91" i="10"/>
  <c r="N91" i="10"/>
  <c r="X91" i="10"/>
  <c r="L91" i="10"/>
  <c r="W91" i="10"/>
  <c r="G91" i="10"/>
  <c r="U91" i="10"/>
  <c r="V91" i="10"/>
  <c r="S91" i="10"/>
  <c r="R91" i="10"/>
  <c r="Q91" i="10"/>
  <c r="O91" i="10"/>
  <c r="M91" i="10"/>
  <c r="I91" i="10"/>
  <c r="H91" i="10"/>
  <c r="E91" i="10"/>
  <c r="AR90" i="10"/>
  <c r="AQ90" i="10"/>
  <c r="AN90" i="10"/>
  <c r="AM90" i="10"/>
  <c r="AL90" i="10"/>
  <c r="AK90" i="10"/>
  <c r="J90" i="10"/>
  <c r="T90" i="10"/>
  <c r="AH90" i="10"/>
  <c r="AJ90" i="10"/>
  <c r="AI90" i="10"/>
  <c r="AF90" i="10"/>
  <c r="AE90" i="10"/>
  <c r="N90" i="10"/>
  <c r="X90" i="10"/>
  <c r="L90" i="10"/>
  <c r="AC90" i="10" s="1"/>
  <c r="W90" i="10"/>
  <c r="G90" i="10"/>
  <c r="U90" i="10"/>
  <c r="V90" i="10"/>
  <c r="S90" i="10"/>
  <c r="R90" i="10"/>
  <c r="Q90" i="10"/>
  <c r="O90" i="10"/>
  <c r="M90" i="10"/>
  <c r="I90" i="10"/>
  <c r="H90" i="10"/>
  <c r="E90" i="10"/>
  <c r="AR89" i="10"/>
  <c r="AQ89" i="10"/>
  <c r="AN89" i="10"/>
  <c r="AM89" i="10"/>
  <c r="AL89" i="10"/>
  <c r="AK89" i="10"/>
  <c r="J89" i="10"/>
  <c r="Y89" i="10" s="1"/>
  <c r="T89" i="10"/>
  <c r="AH89" i="10"/>
  <c r="AJ89" i="10"/>
  <c r="AI89" i="10"/>
  <c r="AF89" i="10"/>
  <c r="AE89" i="10"/>
  <c r="N89" i="10"/>
  <c r="X89" i="10"/>
  <c r="L89" i="10"/>
  <c r="W89" i="10"/>
  <c r="G89" i="10"/>
  <c r="U89" i="10"/>
  <c r="V89" i="10"/>
  <c r="S89" i="10"/>
  <c r="R89" i="10"/>
  <c r="Q89" i="10"/>
  <c r="O89" i="10"/>
  <c r="M89" i="10"/>
  <c r="I89" i="10"/>
  <c r="H89" i="10"/>
  <c r="E89" i="10"/>
  <c r="AR88" i="10"/>
  <c r="AQ88" i="10"/>
  <c r="AN88" i="10"/>
  <c r="AM88" i="10"/>
  <c r="AL88" i="10"/>
  <c r="AK88" i="10"/>
  <c r="J88" i="10"/>
  <c r="Y88" i="10" s="1"/>
  <c r="T88" i="10"/>
  <c r="AH88" i="10"/>
  <c r="AJ88" i="10"/>
  <c r="AI88" i="10"/>
  <c r="AF88" i="10"/>
  <c r="AE88" i="10"/>
  <c r="N88" i="10"/>
  <c r="X88" i="10"/>
  <c r="L88" i="10"/>
  <c r="W88" i="10"/>
  <c r="G88" i="10"/>
  <c r="U88" i="10"/>
  <c r="V88" i="10"/>
  <c r="S88" i="10"/>
  <c r="R88" i="10"/>
  <c r="Q88" i="10"/>
  <c r="O88" i="10"/>
  <c r="M88" i="10"/>
  <c r="I88" i="10"/>
  <c r="H88" i="10"/>
  <c r="E88" i="10"/>
  <c r="AR87" i="10"/>
  <c r="AQ87" i="10"/>
  <c r="AN87" i="10"/>
  <c r="AM87" i="10"/>
  <c r="AL87" i="10"/>
  <c r="AK87" i="10"/>
  <c r="J87" i="10"/>
  <c r="T87" i="10"/>
  <c r="AH87" i="10"/>
  <c r="AJ87" i="10"/>
  <c r="AI87" i="10"/>
  <c r="AF87" i="10"/>
  <c r="AE87" i="10"/>
  <c r="N87" i="10"/>
  <c r="X87" i="10"/>
  <c r="L87" i="10"/>
  <c r="W87" i="10"/>
  <c r="G87" i="10"/>
  <c r="U87" i="10"/>
  <c r="V87" i="10"/>
  <c r="S87" i="10"/>
  <c r="R87" i="10"/>
  <c r="Q87" i="10"/>
  <c r="O87" i="10"/>
  <c r="M87" i="10"/>
  <c r="I87" i="10"/>
  <c r="H87" i="10"/>
  <c r="E87" i="10"/>
  <c r="AR86" i="10"/>
  <c r="AQ86" i="10"/>
  <c r="AN86" i="10"/>
  <c r="AM86" i="10"/>
  <c r="AL86" i="10"/>
  <c r="AK86" i="10"/>
  <c r="J86" i="10"/>
  <c r="Y86" i="10" s="1"/>
  <c r="T86" i="10"/>
  <c r="AH86" i="10"/>
  <c r="AJ86" i="10"/>
  <c r="AI86" i="10"/>
  <c r="AF86" i="10"/>
  <c r="AE86" i="10"/>
  <c r="N86" i="10"/>
  <c r="X86" i="10"/>
  <c r="L86" i="10"/>
  <c r="W86" i="10"/>
  <c r="G86" i="10"/>
  <c r="U86" i="10"/>
  <c r="V86" i="10"/>
  <c r="S86" i="10"/>
  <c r="R86" i="10"/>
  <c r="Q86" i="10"/>
  <c r="O86" i="10"/>
  <c r="M86" i="10"/>
  <c r="I86" i="10"/>
  <c r="H86" i="10"/>
  <c r="E86" i="10"/>
  <c r="AR85" i="10"/>
  <c r="AQ85" i="10"/>
  <c r="AN85" i="10"/>
  <c r="AM85" i="10"/>
  <c r="AL85" i="10"/>
  <c r="AK85" i="10"/>
  <c r="J85" i="10"/>
  <c r="Y85" i="10" s="1"/>
  <c r="T85" i="10"/>
  <c r="AH85" i="10"/>
  <c r="AJ85" i="10"/>
  <c r="AI85" i="10"/>
  <c r="AF85" i="10"/>
  <c r="AE85" i="10"/>
  <c r="N85" i="10"/>
  <c r="X85" i="10"/>
  <c r="L85" i="10"/>
  <c r="W85" i="10"/>
  <c r="G85" i="10"/>
  <c r="U85" i="10"/>
  <c r="V85" i="10"/>
  <c r="S85" i="10"/>
  <c r="R85" i="10"/>
  <c r="Q85" i="10"/>
  <c r="O85" i="10"/>
  <c r="M85" i="10"/>
  <c r="I85" i="10"/>
  <c r="H85" i="10"/>
  <c r="E85" i="10"/>
  <c r="AR84" i="10"/>
  <c r="AQ84" i="10"/>
  <c r="AN84" i="10"/>
  <c r="AM84" i="10"/>
  <c r="AL84" i="10"/>
  <c r="AK84" i="10"/>
  <c r="J84" i="10"/>
  <c r="T84" i="10"/>
  <c r="AH84" i="10"/>
  <c r="AJ84" i="10"/>
  <c r="AI84" i="10"/>
  <c r="AF84" i="10"/>
  <c r="AE84" i="10"/>
  <c r="N84" i="10"/>
  <c r="X84" i="10"/>
  <c r="L84" i="10"/>
  <c r="W84" i="10"/>
  <c r="G84" i="10"/>
  <c r="U84" i="10"/>
  <c r="V84" i="10"/>
  <c r="S84" i="10"/>
  <c r="R84" i="10"/>
  <c r="Q84" i="10"/>
  <c r="O84" i="10"/>
  <c r="M84" i="10"/>
  <c r="I84" i="10"/>
  <c r="H84" i="10"/>
  <c r="E84" i="10"/>
  <c r="AR83" i="10"/>
  <c r="AQ83" i="10"/>
  <c r="AN83" i="10"/>
  <c r="AM83" i="10"/>
  <c r="AL83" i="10"/>
  <c r="AK83" i="10"/>
  <c r="J83" i="10"/>
  <c r="T83" i="10"/>
  <c r="AH83" i="10"/>
  <c r="AJ83" i="10"/>
  <c r="AI83" i="10"/>
  <c r="AF83" i="10"/>
  <c r="AE83" i="10"/>
  <c r="N83" i="10"/>
  <c r="X83" i="10"/>
  <c r="L83" i="10"/>
  <c r="W83" i="10"/>
  <c r="G83" i="10"/>
  <c r="U83" i="10"/>
  <c r="V83" i="10"/>
  <c r="S83" i="10"/>
  <c r="R83" i="10"/>
  <c r="Q83" i="10"/>
  <c r="O83" i="10"/>
  <c r="M83" i="10"/>
  <c r="I83" i="10"/>
  <c r="H83" i="10"/>
  <c r="E83" i="10"/>
  <c r="AR82" i="10"/>
  <c r="AQ82" i="10"/>
  <c r="AN82" i="10"/>
  <c r="AM82" i="10"/>
  <c r="AL82" i="10"/>
  <c r="AK82" i="10"/>
  <c r="J82" i="10"/>
  <c r="T82" i="10"/>
  <c r="AH82" i="10"/>
  <c r="AJ82" i="10"/>
  <c r="AI82" i="10"/>
  <c r="AF82" i="10"/>
  <c r="AE82" i="10"/>
  <c r="N82" i="10"/>
  <c r="X82" i="10"/>
  <c r="L82" i="10"/>
  <c r="W82" i="10"/>
  <c r="G82" i="10"/>
  <c r="U82" i="10"/>
  <c r="V82" i="10"/>
  <c r="S82" i="10"/>
  <c r="R82" i="10"/>
  <c r="Q82" i="10"/>
  <c r="O82" i="10"/>
  <c r="M82" i="10"/>
  <c r="I82" i="10"/>
  <c r="H82" i="10"/>
  <c r="E82" i="10"/>
  <c r="AR81" i="10"/>
  <c r="AQ81" i="10"/>
  <c r="AN81" i="10"/>
  <c r="AM81" i="10"/>
  <c r="AL81" i="10"/>
  <c r="AK81" i="10"/>
  <c r="J81" i="10"/>
  <c r="T81" i="10"/>
  <c r="AH81" i="10"/>
  <c r="AJ81" i="10"/>
  <c r="AI81" i="10"/>
  <c r="AF81" i="10"/>
  <c r="AE81" i="10"/>
  <c r="N81" i="10"/>
  <c r="X81" i="10"/>
  <c r="L81" i="10"/>
  <c r="W81" i="10"/>
  <c r="G81" i="10"/>
  <c r="U81" i="10"/>
  <c r="V81" i="10"/>
  <c r="S81" i="10"/>
  <c r="R81" i="10"/>
  <c r="Q81" i="10"/>
  <c r="O81" i="10"/>
  <c r="M81" i="10"/>
  <c r="I81" i="10"/>
  <c r="H81" i="10"/>
  <c r="E81" i="10"/>
  <c r="AR80" i="10"/>
  <c r="AQ80" i="10"/>
  <c r="AN80" i="10"/>
  <c r="AM80" i="10"/>
  <c r="AL80" i="10"/>
  <c r="AK80" i="10"/>
  <c r="J80" i="10"/>
  <c r="T80" i="10"/>
  <c r="AH80" i="10"/>
  <c r="AJ80" i="10"/>
  <c r="AI80" i="10"/>
  <c r="AF80" i="10"/>
  <c r="AE80" i="10"/>
  <c r="N80" i="10"/>
  <c r="X80" i="10"/>
  <c r="L80" i="10"/>
  <c r="W80" i="10"/>
  <c r="AC80" i="10" s="1"/>
  <c r="G80" i="10"/>
  <c r="U80" i="10"/>
  <c r="V80" i="10"/>
  <c r="S80" i="10"/>
  <c r="R80" i="10"/>
  <c r="Q80" i="10"/>
  <c r="O80" i="10"/>
  <c r="M80" i="10"/>
  <c r="I80" i="10"/>
  <c r="H80" i="10"/>
  <c r="E80" i="10"/>
  <c r="AR79" i="10"/>
  <c r="AQ79" i="10"/>
  <c r="AN79" i="10"/>
  <c r="AM79" i="10"/>
  <c r="AL79" i="10"/>
  <c r="AK79" i="10"/>
  <c r="J79" i="10"/>
  <c r="T79" i="10"/>
  <c r="AH79" i="10"/>
  <c r="AJ79" i="10"/>
  <c r="AI79" i="10"/>
  <c r="AF79" i="10"/>
  <c r="AE79" i="10"/>
  <c r="N79" i="10"/>
  <c r="X79" i="10"/>
  <c r="L79" i="10"/>
  <c r="W79" i="10"/>
  <c r="G79" i="10"/>
  <c r="U79" i="10"/>
  <c r="V79" i="10"/>
  <c r="S79" i="10"/>
  <c r="R79" i="10"/>
  <c r="Q79" i="10"/>
  <c r="O79" i="10"/>
  <c r="M79" i="10"/>
  <c r="I79" i="10"/>
  <c r="H79" i="10"/>
  <c r="E79" i="10"/>
  <c r="AR78" i="10"/>
  <c r="AQ78" i="10"/>
  <c r="AN78" i="10"/>
  <c r="AM78" i="10"/>
  <c r="AL78" i="10"/>
  <c r="AK78" i="10"/>
  <c r="J78" i="10"/>
  <c r="T78" i="10"/>
  <c r="AH78" i="10"/>
  <c r="AJ78" i="10"/>
  <c r="AI78" i="10"/>
  <c r="AF78" i="10"/>
  <c r="AE78" i="10"/>
  <c r="N78" i="10"/>
  <c r="X78" i="10"/>
  <c r="L78" i="10"/>
  <c r="W78" i="10"/>
  <c r="AC78" i="10" s="1"/>
  <c r="G78" i="10"/>
  <c r="U78" i="10"/>
  <c r="V78" i="10"/>
  <c r="Y78" i="10"/>
  <c r="S78" i="10"/>
  <c r="R78" i="10"/>
  <c r="Q78" i="10"/>
  <c r="O78" i="10"/>
  <c r="M78" i="10"/>
  <c r="I78" i="10"/>
  <c r="H78" i="10"/>
  <c r="E78" i="10"/>
  <c r="AR77" i="10"/>
  <c r="AQ77" i="10"/>
  <c r="AN77" i="10"/>
  <c r="AM77" i="10"/>
  <c r="AL77" i="10"/>
  <c r="AK77" i="10"/>
  <c r="J77" i="10"/>
  <c r="T77" i="10"/>
  <c r="AH77" i="10"/>
  <c r="AJ77" i="10"/>
  <c r="AI77" i="10"/>
  <c r="AF77" i="10"/>
  <c r="AE77" i="10"/>
  <c r="N77" i="10"/>
  <c r="X77" i="10"/>
  <c r="L77" i="10"/>
  <c r="W77" i="10"/>
  <c r="G77" i="10"/>
  <c r="U77" i="10"/>
  <c r="V77" i="10"/>
  <c r="AB77" i="10" s="1"/>
  <c r="S77" i="10"/>
  <c r="R77" i="10"/>
  <c r="Q77" i="10"/>
  <c r="O77" i="10"/>
  <c r="M77" i="10"/>
  <c r="I77" i="10"/>
  <c r="H77" i="10"/>
  <c r="E77" i="10"/>
  <c r="AR76" i="10"/>
  <c r="AQ76" i="10"/>
  <c r="AN76" i="10"/>
  <c r="AM76" i="10"/>
  <c r="AL76" i="10"/>
  <c r="AK76" i="10"/>
  <c r="J76" i="10"/>
  <c r="T76" i="10"/>
  <c r="AH76" i="10"/>
  <c r="AJ76" i="10"/>
  <c r="AI76" i="10"/>
  <c r="AF76" i="10"/>
  <c r="AE76" i="10"/>
  <c r="N76" i="10"/>
  <c r="X76" i="10"/>
  <c r="L76" i="10"/>
  <c r="W76" i="10"/>
  <c r="G76" i="10"/>
  <c r="U76" i="10"/>
  <c r="V76" i="10"/>
  <c r="Y76" i="10" s="1"/>
  <c r="S76" i="10"/>
  <c r="R76" i="10"/>
  <c r="Q76" i="10"/>
  <c r="O76" i="10"/>
  <c r="M76" i="10"/>
  <c r="I76" i="10"/>
  <c r="H76" i="10"/>
  <c r="E76" i="10"/>
  <c r="AR75" i="10"/>
  <c r="AQ75" i="10"/>
  <c r="AN75" i="10"/>
  <c r="AM75" i="10"/>
  <c r="AL75" i="10"/>
  <c r="AK75" i="10"/>
  <c r="J75" i="10"/>
  <c r="T75" i="10"/>
  <c r="AH75" i="10"/>
  <c r="AJ75" i="10"/>
  <c r="AI75" i="10"/>
  <c r="AF75" i="10"/>
  <c r="AE75" i="10"/>
  <c r="N75" i="10"/>
  <c r="X75" i="10"/>
  <c r="L75" i="10"/>
  <c r="W75" i="10"/>
  <c r="G75" i="10"/>
  <c r="U75" i="10"/>
  <c r="V75" i="10"/>
  <c r="S75" i="10"/>
  <c r="R75" i="10"/>
  <c r="Q75" i="10"/>
  <c r="O75" i="10"/>
  <c r="M75" i="10"/>
  <c r="I75" i="10"/>
  <c r="H75" i="10"/>
  <c r="E75" i="10"/>
  <c r="AR74" i="10"/>
  <c r="AQ74" i="10"/>
  <c r="AN74" i="10"/>
  <c r="AM74" i="10"/>
  <c r="AL74" i="10"/>
  <c r="AK74" i="10"/>
  <c r="J74" i="10"/>
  <c r="T74" i="10"/>
  <c r="AH74" i="10"/>
  <c r="AJ74" i="10"/>
  <c r="AI74" i="10"/>
  <c r="AF74" i="10"/>
  <c r="AE74" i="10"/>
  <c r="N74" i="10"/>
  <c r="X74" i="10"/>
  <c r="L74" i="10"/>
  <c r="W74" i="10"/>
  <c r="G74" i="10"/>
  <c r="U74" i="10"/>
  <c r="V74" i="10"/>
  <c r="S74" i="10"/>
  <c r="R74" i="10"/>
  <c r="Q74" i="10"/>
  <c r="O74" i="10"/>
  <c r="M74" i="10"/>
  <c r="I74" i="10"/>
  <c r="H74" i="10"/>
  <c r="E74" i="10"/>
  <c r="AR73" i="10"/>
  <c r="AQ73" i="10"/>
  <c r="AN73" i="10"/>
  <c r="AM73" i="10"/>
  <c r="AL73" i="10"/>
  <c r="AK73" i="10"/>
  <c r="J73" i="10"/>
  <c r="T73" i="10"/>
  <c r="AH73" i="10"/>
  <c r="AJ73" i="10"/>
  <c r="AI73" i="10"/>
  <c r="AF73" i="10"/>
  <c r="AE73" i="10"/>
  <c r="N73" i="10"/>
  <c r="X73" i="10"/>
  <c r="L73" i="10"/>
  <c r="W73" i="10"/>
  <c r="G73" i="10"/>
  <c r="U73" i="10"/>
  <c r="V73" i="10"/>
  <c r="S73" i="10"/>
  <c r="R73" i="10"/>
  <c r="Q73" i="10"/>
  <c r="O73" i="10"/>
  <c r="M73" i="10"/>
  <c r="I73" i="10"/>
  <c r="H73" i="10"/>
  <c r="E73" i="10"/>
  <c r="AR72" i="10"/>
  <c r="AQ72" i="10"/>
  <c r="AN72" i="10"/>
  <c r="AM72" i="10"/>
  <c r="AL72" i="10"/>
  <c r="AK72" i="10"/>
  <c r="J72" i="10"/>
  <c r="T72" i="10"/>
  <c r="AH72" i="10"/>
  <c r="AJ72" i="10"/>
  <c r="AI72" i="10"/>
  <c r="AF72" i="10"/>
  <c r="AE72" i="10"/>
  <c r="N72" i="10"/>
  <c r="X72" i="10"/>
  <c r="L72" i="10"/>
  <c r="W72" i="10"/>
  <c r="G72" i="10"/>
  <c r="U72" i="10"/>
  <c r="V72" i="10"/>
  <c r="S72" i="10"/>
  <c r="R72" i="10"/>
  <c r="Q72" i="10"/>
  <c r="O72" i="10"/>
  <c r="M72" i="10"/>
  <c r="I72" i="10"/>
  <c r="H72" i="10"/>
  <c r="E72" i="10"/>
  <c r="AR71" i="10"/>
  <c r="AQ71" i="10"/>
  <c r="AN71" i="10"/>
  <c r="AM71" i="10"/>
  <c r="AL71" i="10"/>
  <c r="AK71" i="10"/>
  <c r="J71" i="10"/>
  <c r="T71" i="10"/>
  <c r="AH71" i="10"/>
  <c r="AJ71" i="10"/>
  <c r="AI71" i="10"/>
  <c r="AF71" i="10"/>
  <c r="AE71" i="10"/>
  <c r="N71" i="10"/>
  <c r="X71" i="10"/>
  <c r="L71" i="10"/>
  <c r="W71" i="10"/>
  <c r="G71" i="10"/>
  <c r="U71" i="10"/>
  <c r="V71" i="10"/>
  <c r="AB71" i="10" s="1"/>
  <c r="S71" i="10"/>
  <c r="R71" i="10"/>
  <c r="Q71" i="10"/>
  <c r="O71" i="10"/>
  <c r="M71" i="10"/>
  <c r="I71" i="10"/>
  <c r="H71" i="10"/>
  <c r="E71" i="10"/>
  <c r="AR70" i="10"/>
  <c r="AQ70" i="10"/>
  <c r="AN70" i="10"/>
  <c r="AM70" i="10"/>
  <c r="AL70" i="10"/>
  <c r="AK70" i="10"/>
  <c r="J70" i="10"/>
  <c r="T70" i="10"/>
  <c r="AH70" i="10"/>
  <c r="AJ70" i="10"/>
  <c r="AI70" i="10"/>
  <c r="AF70" i="10"/>
  <c r="AE70" i="10"/>
  <c r="N70" i="10"/>
  <c r="X70" i="10"/>
  <c r="L70" i="10"/>
  <c r="W70" i="10"/>
  <c r="G70" i="10"/>
  <c r="U70" i="10"/>
  <c r="V70" i="10"/>
  <c r="S70" i="10"/>
  <c r="R70" i="10"/>
  <c r="Q70" i="10"/>
  <c r="O70" i="10"/>
  <c r="M70" i="10"/>
  <c r="I70" i="10"/>
  <c r="H70" i="10"/>
  <c r="E70" i="10"/>
  <c r="AR69" i="10"/>
  <c r="AQ69" i="10"/>
  <c r="AN69" i="10"/>
  <c r="AM69" i="10"/>
  <c r="AL69" i="10"/>
  <c r="AK69" i="10"/>
  <c r="J69" i="10"/>
  <c r="T69" i="10"/>
  <c r="AH69" i="10"/>
  <c r="AJ69" i="10"/>
  <c r="AI69" i="10"/>
  <c r="AF69" i="10"/>
  <c r="AE69" i="10"/>
  <c r="N69" i="10"/>
  <c r="X69" i="10"/>
  <c r="L69" i="10"/>
  <c r="W69" i="10"/>
  <c r="G69" i="10"/>
  <c r="U69" i="10"/>
  <c r="V69" i="10"/>
  <c r="S69" i="10"/>
  <c r="R69" i="10"/>
  <c r="Q69" i="10"/>
  <c r="O69" i="10"/>
  <c r="M69" i="10"/>
  <c r="I69" i="10"/>
  <c r="H69" i="10"/>
  <c r="E69" i="10"/>
  <c r="AR68" i="10"/>
  <c r="AQ68" i="10"/>
  <c r="AN68" i="10"/>
  <c r="AM68" i="10"/>
  <c r="AL68" i="10"/>
  <c r="AK68" i="10"/>
  <c r="J68" i="10"/>
  <c r="T68" i="10"/>
  <c r="AH68" i="10"/>
  <c r="AJ68" i="10"/>
  <c r="AI68" i="10"/>
  <c r="AF68" i="10"/>
  <c r="AE68" i="10"/>
  <c r="N68" i="10"/>
  <c r="X68" i="10"/>
  <c r="L68" i="10"/>
  <c r="W68" i="10"/>
  <c r="G68" i="10"/>
  <c r="U68" i="10"/>
  <c r="V68" i="10"/>
  <c r="S68" i="10"/>
  <c r="R68" i="10"/>
  <c r="Q68" i="10"/>
  <c r="O68" i="10"/>
  <c r="M68" i="10"/>
  <c r="I68" i="10"/>
  <c r="H68" i="10"/>
  <c r="E68" i="10"/>
  <c r="AR67" i="10"/>
  <c r="AQ67" i="10"/>
  <c r="AN67" i="10"/>
  <c r="AM67" i="10"/>
  <c r="AL67" i="10"/>
  <c r="AK67" i="10"/>
  <c r="J67" i="10"/>
  <c r="T67" i="10"/>
  <c r="AH67" i="10"/>
  <c r="AJ67" i="10"/>
  <c r="AI67" i="10"/>
  <c r="AF67" i="10"/>
  <c r="AE67" i="10"/>
  <c r="N67" i="10"/>
  <c r="X67" i="10"/>
  <c r="L67" i="10"/>
  <c r="W67" i="10"/>
  <c r="G67" i="10"/>
  <c r="U67" i="10"/>
  <c r="V67" i="10"/>
  <c r="S67" i="10"/>
  <c r="R67" i="10"/>
  <c r="Q67" i="10"/>
  <c r="O67" i="10"/>
  <c r="M67" i="10"/>
  <c r="I67" i="10"/>
  <c r="H67" i="10"/>
  <c r="E67" i="10"/>
  <c r="AR66" i="10"/>
  <c r="AQ66" i="10"/>
  <c r="AN66" i="10"/>
  <c r="AM66" i="10"/>
  <c r="AL66" i="10"/>
  <c r="AK66" i="10"/>
  <c r="J66" i="10"/>
  <c r="T66" i="10"/>
  <c r="AH66" i="10"/>
  <c r="AJ66" i="10"/>
  <c r="AI66" i="10"/>
  <c r="AF66" i="10"/>
  <c r="AE66" i="10"/>
  <c r="N66" i="10"/>
  <c r="X66" i="10"/>
  <c r="L66" i="10"/>
  <c r="W66" i="10"/>
  <c r="G66" i="10"/>
  <c r="U66" i="10"/>
  <c r="V66" i="10"/>
  <c r="S66" i="10"/>
  <c r="R66" i="10"/>
  <c r="Q66" i="10"/>
  <c r="O66" i="10"/>
  <c r="M66" i="10"/>
  <c r="I66" i="10"/>
  <c r="H66" i="10"/>
  <c r="E66" i="10"/>
  <c r="AR65" i="10"/>
  <c r="AQ65" i="10"/>
  <c r="AN65" i="10"/>
  <c r="AM65" i="10"/>
  <c r="AL65" i="10"/>
  <c r="AK65" i="10"/>
  <c r="J65" i="10"/>
  <c r="T65" i="10"/>
  <c r="AH65" i="10"/>
  <c r="AJ65" i="10"/>
  <c r="AI65" i="10"/>
  <c r="AF65" i="10"/>
  <c r="AE65" i="10"/>
  <c r="N65" i="10"/>
  <c r="X65" i="10"/>
  <c r="L65" i="10"/>
  <c r="W65" i="10"/>
  <c r="G65" i="10"/>
  <c r="U65" i="10"/>
  <c r="V65" i="10"/>
  <c r="S65" i="10"/>
  <c r="R65" i="10"/>
  <c r="Q65" i="10"/>
  <c r="O65" i="10"/>
  <c r="M65" i="10"/>
  <c r="I65" i="10"/>
  <c r="H65" i="10"/>
  <c r="E65" i="10"/>
  <c r="AR64" i="10"/>
  <c r="AQ64" i="10"/>
  <c r="AN64" i="10"/>
  <c r="AM64" i="10"/>
  <c r="AL64" i="10"/>
  <c r="AK64" i="10"/>
  <c r="J64" i="10"/>
  <c r="T64" i="10"/>
  <c r="AH64" i="10"/>
  <c r="AJ64" i="10"/>
  <c r="AI64" i="10"/>
  <c r="AF64" i="10"/>
  <c r="AE64" i="10"/>
  <c r="N64" i="10"/>
  <c r="X64" i="10"/>
  <c r="L64" i="10"/>
  <c r="W64" i="10"/>
  <c r="AC64" i="10" s="1"/>
  <c r="G64" i="10"/>
  <c r="U64" i="10"/>
  <c r="V64" i="10"/>
  <c r="S64" i="10"/>
  <c r="R64" i="10"/>
  <c r="Q64" i="10"/>
  <c r="O64" i="10"/>
  <c r="M64" i="10"/>
  <c r="I64" i="10"/>
  <c r="H64" i="10"/>
  <c r="E64" i="10"/>
  <c r="AR63" i="10"/>
  <c r="AQ63" i="10"/>
  <c r="AN63" i="10"/>
  <c r="AM63" i="10"/>
  <c r="AL63" i="10"/>
  <c r="AK63" i="10"/>
  <c r="J63" i="10"/>
  <c r="T63" i="10"/>
  <c r="AH63" i="10"/>
  <c r="AJ63" i="10"/>
  <c r="AI63" i="10"/>
  <c r="AF63" i="10"/>
  <c r="AE63" i="10"/>
  <c r="N63" i="10"/>
  <c r="X63" i="10"/>
  <c r="L63" i="10"/>
  <c r="W63" i="10"/>
  <c r="G63" i="10"/>
  <c r="U63" i="10"/>
  <c r="V63" i="10"/>
  <c r="S63" i="10"/>
  <c r="R63" i="10"/>
  <c r="Q63" i="10"/>
  <c r="O63" i="10"/>
  <c r="M63" i="10"/>
  <c r="I63" i="10"/>
  <c r="H63" i="10"/>
  <c r="E63" i="10"/>
  <c r="AR62" i="10"/>
  <c r="AQ62" i="10"/>
  <c r="AN62" i="10"/>
  <c r="AM62" i="10"/>
  <c r="AL62" i="10"/>
  <c r="AK62" i="10"/>
  <c r="J62" i="10"/>
  <c r="T62" i="10"/>
  <c r="AH62" i="10"/>
  <c r="AJ62" i="10"/>
  <c r="AI62" i="10"/>
  <c r="AF62" i="10"/>
  <c r="AE62" i="10"/>
  <c r="N62" i="10"/>
  <c r="X62" i="10"/>
  <c r="L62" i="10"/>
  <c r="W62" i="10"/>
  <c r="G62" i="10"/>
  <c r="U62" i="10"/>
  <c r="V62" i="10"/>
  <c r="S62" i="10"/>
  <c r="R62" i="10"/>
  <c r="Q62" i="10"/>
  <c r="O62" i="10"/>
  <c r="M62" i="10"/>
  <c r="I62" i="10"/>
  <c r="H62" i="10"/>
  <c r="E62" i="10"/>
  <c r="AR61" i="10"/>
  <c r="AQ61" i="10"/>
  <c r="AP61" i="10"/>
  <c r="AO61" i="10"/>
  <c r="AN61" i="10"/>
  <c r="AM61" i="10"/>
  <c r="AL61" i="10"/>
  <c r="AK61" i="10"/>
  <c r="J61" i="10"/>
  <c r="Y61" i="10" s="1"/>
  <c r="T61" i="10"/>
  <c r="AH61" i="10"/>
  <c r="AJ61" i="10"/>
  <c r="AI61" i="10"/>
  <c r="AF61" i="10"/>
  <c r="AE61" i="10"/>
  <c r="N61" i="10"/>
  <c r="X61" i="10"/>
  <c r="L61" i="10"/>
  <c r="W61" i="10"/>
  <c r="G61" i="10"/>
  <c r="U61" i="10"/>
  <c r="V61" i="10"/>
  <c r="S61" i="10"/>
  <c r="R61" i="10"/>
  <c r="Q61" i="10"/>
  <c r="P61" i="10"/>
  <c r="O61" i="10"/>
  <c r="M61" i="10"/>
  <c r="I61" i="10"/>
  <c r="H61" i="10"/>
  <c r="E61" i="10"/>
  <c r="AR60" i="10"/>
  <c r="AQ60" i="10"/>
  <c r="AP60" i="10"/>
  <c r="AO60" i="10"/>
  <c r="AN60" i="10"/>
  <c r="AM60" i="10"/>
  <c r="AL60" i="10"/>
  <c r="AK60" i="10"/>
  <c r="J60" i="10"/>
  <c r="T60" i="10"/>
  <c r="AH60" i="10"/>
  <c r="AJ60" i="10"/>
  <c r="AI60" i="10"/>
  <c r="AF60" i="10"/>
  <c r="AE60" i="10"/>
  <c r="N60" i="10"/>
  <c r="X60" i="10"/>
  <c r="L60" i="10"/>
  <c r="W60" i="10"/>
  <c r="G60" i="10"/>
  <c r="U60" i="10"/>
  <c r="V60" i="10"/>
  <c r="S60" i="10"/>
  <c r="R60" i="10"/>
  <c r="Q60" i="10"/>
  <c r="P60" i="10"/>
  <c r="O60" i="10"/>
  <c r="M60" i="10"/>
  <c r="I60" i="10"/>
  <c r="H60" i="10"/>
  <c r="E60" i="10"/>
  <c r="AR59" i="10"/>
  <c r="AQ59" i="10"/>
  <c r="AP59" i="10"/>
  <c r="AO59" i="10"/>
  <c r="AN59" i="10"/>
  <c r="AM59" i="10"/>
  <c r="AL59" i="10"/>
  <c r="AK59" i="10"/>
  <c r="J59" i="10"/>
  <c r="T59" i="10"/>
  <c r="AH59" i="10"/>
  <c r="AJ59" i="10"/>
  <c r="AI59" i="10"/>
  <c r="AF59" i="10"/>
  <c r="AE59" i="10"/>
  <c r="N59" i="10"/>
  <c r="X59" i="10"/>
  <c r="L59" i="10"/>
  <c r="W59" i="10"/>
  <c r="G59" i="10"/>
  <c r="U59" i="10"/>
  <c r="V59" i="10"/>
  <c r="S59" i="10"/>
  <c r="R59" i="10"/>
  <c r="Q59" i="10"/>
  <c r="P59" i="10"/>
  <c r="O59" i="10"/>
  <c r="M59" i="10"/>
  <c r="I59" i="10"/>
  <c r="H59" i="10"/>
  <c r="E59" i="10"/>
  <c r="AR58" i="10"/>
  <c r="AQ58" i="10"/>
  <c r="AP58" i="10"/>
  <c r="AO58" i="10"/>
  <c r="AN58" i="10"/>
  <c r="AM58" i="10"/>
  <c r="AL58" i="10"/>
  <c r="AK58" i="10"/>
  <c r="J58" i="10"/>
  <c r="T58" i="10"/>
  <c r="AH58" i="10"/>
  <c r="AJ58" i="10"/>
  <c r="AI58" i="10"/>
  <c r="AF58" i="10"/>
  <c r="AE58" i="10"/>
  <c r="N58" i="10"/>
  <c r="X58" i="10"/>
  <c r="L58" i="10"/>
  <c r="W58" i="10"/>
  <c r="G58" i="10"/>
  <c r="U58" i="10"/>
  <c r="V58" i="10"/>
  <c r="S58" i="10"/>
  <c r="R58" i="10"/>
  <c r="Q58" i="10"/>
  <c r="P58" i="10"/>
  <c r="O58" i="10"/>
  <c r="M58" i="10"/>
  <c r="I58" i="10"/>
  <c r="H58" i="10"/>
  <c r="E58" i="10"/>
  <c r="AR57" i="10"/>
  <c r="AQ57" i="10"/>
  <c r="AP57" i="10"/>
  <c r="AO57" i="10"/>
  <c r="AN57" i="10"/>
  <c r="AM57" i="10"/>
  <c r="AL57" i="10"/>
  <c r="AK57" i="10"/>
  <c r="J57" i="10"/>
  <c r="T57" i="10"/>
  <c r="AH57" i="10"/>
  <c r="AJ57" i="10"/>
  <c r="AI57" i="10"/>
  <c r="AF57" i="10"/>
  <c r="AE57" i="10"/>
  <c r="N57" i="10"/>
  <c r="X57" i="10"/>
  <c r="AA57" i="10" s="1"/>
  <c r="L57" i="10"/>
  <c r="W57" i="10"/>
  <c r="G57" i="10"/>
  <c r="U57" i="10"/>
  <c r="V57" i="10"/>
  <c r="S57" i="10"/>
  <c r="R57" i="10"/>
  <c r="Q57" i="10"/>
  <c r="P57" i="10"/>
  <c r="O57" i="10"/>
  <c r="M57" i="10"/>
  <c r="I57" i="10"/>
  <c r="H57" i="10"/>
  <c r="E57" i="10"/>
  <c r="AR56" i="10"/>
  <c r="AQ56" i="10"/>
  <c r="AP56" i="10"/>
  <c r="AO56" i="10"/>
  <c r="AN56" i="10"/>
  <c r="AM56" i="10"/>
  <c r="AL56" i="10"/>
  <c r="AK56" i="10"/>
  <c r="J56" i="10"/>
  <c r="T56" i="10"/>
  <c r="AH56" i="10"/>
  <c r="AJ56" i="10"/>
  <c r="AI56" i="10"/>
  <c r="AF56" i="10"/>
  <c r="AE56" i="10"/>
  <c r="N56" i="10"/>
  <c r="X56" i="10"/>
  <c r="L56" i="10"/>
  <c r="W56" i="10"/>
  <c r="G56" i="10"/>
  <c r="U56" i="10"/>
  <c r="V56" i="10"/>
  <c r="S56" i="10"/>
  <c r="R56" i="10"/>
  <c r="Q56" i="10"/>
  <c r="P56" i="10"/>
  <c r="O56" i="10"/>
  <c r="M56" i="10"/>
  <c r="I56" i="10"/>
  <c r="H56" i="10"/>
  <c r="E56" i="10"/>
  <c r="AR55" i="10"/>
  <c r="AQ55" i="10"/>
  <c r="AP55" i="10"/>
  <c r="AO55" i="10"/>
  <c r="AN55" i="10"/>
  <c r="AM55" i="10"/>
  <c r="AL55" i="10"/>
  <c r="AK55" i="10"/>
  <c r="J55" i="10"/>
  <c r="T55" i="10"/>
  <c r="AH55" i="10"/>
  <c r="AJ55" i="10"/>
  <c r="AI55" i="10"/>
  <c r="AF55" i="10"/>
  <c r="AE55" i="10"/>
  <c r="N55" i="10"/>
  <c r="X55" i="10"/>
  <c r="L55" i="10"/>
  <c r="W55" i="10"/>
  <c r="G55" i="10"/>
  <c r="U55" i="10"/>
  <c r="V55" i="10"/>
  <c r="AB55" i="10" s="1"/>
  <c r="S55" i="10"/>
  <c r="R55" i="10"/>
  <c r="Q55" i="10"/>
  <c r="P55" i="10"/>
  <c r="O55" i="10"/>
  <c r="M55" i="10"/>
  <c r="I55" i="10"/>
  <c r="H55" i="10"/>
  <c r="E55" i="10"/>
  <c r="AR54" i="10"/>
  <c r="AQ54" i="10"/>
  <c r="AP54" i="10"/>
  <c r="AO54" i="10"/>
  <c r="AN54" i="10"/>
  <c r="AM54" i="10"/>
  <c r="AL54" i="10"/>
  <c r="AK54" i="10"/>
  <c r="J54" i="10"/>
  <c r="T54" i="10"/>
  <c r="AH54" i="10"/>
  <c r="AJ54" i="10"/>
  <c r="AI54" i="10"/>
  <c r="AF54" i="10"/>
  <c r="AE54" i="10"/>
  <c r="N54" i="10"/>
  <c r="X54" i="10"/>
  <c r="L54" i="10"/>
  <c r="W54" i="10"/>
  <c r="G54" i="10"/>
  <c r="U54" i="10"/>
  <c r="V54" i="10"/>
  <c r="S54" i="10"/>
  <c r="R54" i="10"/>
  <c r="Q54" i="10"/>
  <c r="P54" i="10"/>
  <c r="O54" i="10"/>
  <c r="M54" i="10"/>
  <c r="I54" i="10"/>
  <c r="H54" i="10"/>
  <c r="E54" i="10"/>
  <c r="AR53" i="10"/>
  <c r="AQ53" i="10"/>
  <c r="AP53" i="10"/>
  <c r="AO53" i="10"/>
  <c r="AN53" i="10"/>
  <c r="AM53" i="10"/>
  <c r="AL53" i="10"/>
  <c r="AK53" i="10"/>
  <c r="J53" i="10"/>
  <c r="Y53" i="10" s="1"/>
  <c r="T53" i="10"/>
  <c r="AH53" i="10"/>
  <c r="AJ53" i="10"/>
  <c r="AI53" i="10"/>
  <c r="AF53" i="10"/>
  <c r="AE53" i="10"/>
  <c r="N53" i="10"/>
  <c r="X53" i="10"/>
  <c r="AA53" i="10" s="1"/>
  <c r="L53" i="10"/>
  <c r="W53" i="10"/>
  <c r="G53" i="10"/>
  <c r="U53" i="10"/>
  <c r="V53" i="10"/>
  <c r="S53" i="10"/>
  <c r="R53" i="10"/>
  <c r="Q53" i="10"/>
  <c r="P53" i="10"/>
  <c r="O53" i="10"/>
  <c r="M53" i="10"/>
  <c r="I53" i="10"/>
  <c r="H53" i="10"/>
  <c r="E53" i="10"/>
  <c r="AR52" i="10"/>
  <c r="AQ52" i="10"/>
  <c r="AP52" i="10"/>
  <c r="AO52" i="10"/>
  <c r="AN52" i="10"/>
  <c r="AM52" i="10"/>
  <c r="AL52" i="10"/>
  <c r="AK52" i="10"/>
  <c r="J52" i="10"/>
  <c r="T52" i="10"/>
  <c r="AH52" i="10"/>
  <c r="AJ52" i="10"/>
  <c r="AI52" i="10"/>
  <c r="AF52" i="10"/>
  <c r="AE52" i="10"/>
  <c r="N52" i="10"/>
  <c r="X52" i="10"/>
  <c r="L52" i="10"/>
  <c r="W52" i="10"/>
  <c r="G52" i="10"/>
  <c r="U52" i="10"/>
  <c r="V52" i="10"/>
  <c r="S52" i="10"/>
  <c r="R52" i="10"/>
  <c r="Q52" i="10"/>
  <c r="P52" i="10"/>
  <c r="O52" i="10"/>
  <c r="M52" i="10"/>
  <c r="I52" i="10"/>
  <c r="H52" i="10"/>
  <c r="E52" i="10"/>
  <c r="AR51" i="10"/>
  <c r="AQ51" i="10"/>
  <c r="AP51" i="10"/>
  <c r="AO51" i="10"/>
  <c r="AN51" i="10"/>
  <c r="AM51" i="10"/>
  <c r="AL51" i="10"/>
  <c r="AK51" i="10"/>
  <c r="J51" i="10"/>
  <c r="T51" i="10"/>
  <c r="AH51" i="10"/>
  <c r="AJ51" i="10"/>
  <c r="AI51" i="10"/>
  <c r="AF51" i="10"/>
  <c r="AE51" i="10"/>
  <c r="N51" i="10"/>
  <c r="X51" i="10"/>
  <c r="L51" i="10"/>
  <c r="W51" i="10"/>
  <c r="G51" i="10"/>
  <c r="U51" i="10"/>
  <c r="V51" i="10"/>
  <c r="Y51" i="10" s="1"/>
  <c r="S51" i="10"/>
  <c r="R51" i="10"/>
  <c r="Q51" i="10"/>
  <c r="P51" i="10"/>
  <c r="O51" i="10"/>
  <c r="M51" i="10"/>
  <c r="I51" i="10"/>
  <c r="H51" i="10"/>
  <c r="E51" i="10"/>
  <c r="AR50" i="10"/>
  <c r="AQ50" i="10"/>
  <c r="AP50" i="10"/>
  <c r="AO50" i="10"/>
  <c r="AN50" i="10"/>
  <c r="AM50" i="10"/>
  <c r="AL50" i="10"/>
  <c r="AK50" i="10"/>
  <c r="J50" i="10"/>
  <c r="T50" i="10"/>
  <c r="AH50" i="10"/>
  <c r="AJ50" i="10"/>
  <c r="AI50" i="10"/>
  <c r="AF50" i="10"/>
  <c r="AE50" i="10"/>
  <c r="N50" i="10"/>
  <c r="AD50" i="10" s="1"/>
  <c r="X50" i="10"/>
  <c r="L50" i="10"/>
  <c r="W50" i="10"/>
  <c r="G50" i="10"/>
  <c r="U50" i="10"/>
  <c r="V50" i="10"/>
  <c r="Z50" i="10"/>
  <c r="S50" i="10"/>
  <c r="R50" i="10"/>
  <c r="Q50" i="10"/>
  <c r="P50" i="10"/>
  <c r="O50" i="10"/>
  <c r="M50" i="10"/>
  <c r="I50" i="10"/>
  <c r="H50" i="10"/>
  <c r="E50" i="10"/>
  <c r="AR49" i="10"/>
  <c r="AQ49" i="10"/>
  <c r="AP49" i="10"/>
  <c r="AO49" i="10"/>
  <c r="AN49" i="10"/>
  <c r="AM49" i="10"/>
  <c r="AL49" i="10"/>
  <c r="AK49" i="10"/>
  <c r="J49" i="10"/>
  <c r="T49" i="10"/>
  <c r="AH49" i="10"/>
  <c r="AJ49" i="10"/>
  <c r="AI49" i="10"/>
  <c r="AF49" i="10"/>
  <c r="AE49" i="10"/>
  <c r="N49" i="10"/>
  <c r="X49" i="10"/>
  <c r="L49" i="10"/>
  <c r="W49" i="10"/>
  <c r="G49" i="10"/>
  <c r="U49" i="10"/>
  <c r="V49" i="10"/>
  <c r="AB49" i="10" s="1"/>
  <c r="S49" i="10"/>
  <c r="R49" i="10"/>
  <c r="Q49" i="10"/>
  <c r="P49" i="10"/>
  <c r="O49" i="10"/>
  <c r="M49" i="10"/>
  <c r="I49" i="10"/>
  <c r="H49" i="10"/>
  <c r="E49" i="10"/>
  <c r="AR48" i="10"/>
  <c r="AQ48" i="10"/>
  <c r="AP48" i="10"/>
  <c r="AO48" i="10"/>
  <c r="AN48" i="10"/>
  <c r="AM48" i="10"/>
  <c r="AL48" i="10"/>
  <c r="AK48" i="10"/>
  <c r="J48" i="10"/>
  <c r="T48" i="10"/>
  <c r="AH48" i="10"/>
  <c r="AJ48" i="10"/>
  <c r="AI48" i="10"/>
  <c r="AF48" i="10"/>
  <c r="AE48" i="10"/>
  <c r="N48" i="10"/>
  <c r="X48" i="10"/>
  <c r="L48" i="10"/>
  <c r="W48" i="10"/>
  <c r="G48" i="10"/>
  <c r="U48" i="10"/>
  <c r="V48" i="10"/>
  <c r="Z48" i="10"/>
  <c r="S48" i="10"/>
  <c r="R48" i="10"/>
  <c r="Q48" i="10"/>
  <c r="P48" i="10"/>
  <c r="O48" i="10"/>
  <c r="M48" i="10"/>
  <c r="I48" i="10"/>
  <c r="H48" i="10"/>
  <c r="E48" i="10"/>
  <c r="AR47" i="10"/>
  <c r="AQ47" i="10"/>
  <c r="AP47" i="10"/>
  <c r="AO47" i="10"/>
  <c r="AN47" i="10"/>
  <c r="AM47" i="10"/>
  <c r="AL47" i="10"/>
  <c r="AK47" i="10"/>
  <c r="J47" i="10"/>
  <c r="Y47" i="10" s="1"/>
  <c r="T47" i="10"/>
  <c r="AH47" i="10"/>
  <c r="AJ47" i="10"/>
  <c r="AI47" i="10"/>
  <c r="AF47" i="10"/>
  <c r="AE47" i="10"/>
  <c r="N47" i="10"/>
  <c r="X47" i="10"/>
  <c r="L47" i="10"/>
  <c r="W47" i="10"/>
  <c r="AC47" i="10" s="1"/>
  <c r="G47" i="10"/>
  <c r="U47" i="10"/>
  <c r="V47" i="10"/>
  <c r="S47" i="10"/>
  <c r="R47" i="10"/>
  <c r="Q47" i="10"/>
  <c r="P47" i="10"/>
  <c r="O47" i="10"/>
  <c r="M47" i="10"/>
  <c r="I47" i="10"/>
  <c r="H47" i="10"/>
  <c r="E47" i="10"/>
  <c r="AR46" i="10"/>
  <c r="AQ46" i="10"/>
  <c r="AP46" i="10"/>
  <c r="AO46" i="10"/>
  <c r="AN46" i="10"/>
  <c r="AM46" i="10"/>
  <c r="AL46" i="10"/>
  <c r="AK46" i="10"/>
  <c r="J46" i="10"/>
  <c r="AB46" i="10" s="1"/>
  <c r="T46" i="10"/>
  <c r="AH46" i="10"/>
  <c r="AJ46" i="10"/>
  <c r="AI46" i="10"/>
  <c r="AF46" i="10"/>
  <c r="AE46" i="10"/>
  <c r="N46" i="10"/>
  <c r="X46" i="10"/>
  <c r="L46" i="10"/>
  <c r="W46" i="10"/>
  <c r="Z46" i="10" s="1"/>
  <c r="G46" i="10"/>
  <c r="U46" i="10"/>
  <c r="V46" i="10"/>
  <c r="S46" i="10"/>
  <c r="R46" i="10"/>
  <c r="Q46" i="10"/>
  <c r="P46" i="10"/>
  <c r="O46" i="10"/>
  <c r="M46" i="10"/>
  <c r="I46" i="10"/>
  <c r="H46" i="10"/>
  <c r="E46" i="10"/>
  <c r="AR45" i="10"/>
  <c r="AQ45" i="10"/>
  <c r="AP45" i="10"/>
  <c r="AO45" i="10"/>
  <c r="AN45" i="10"/>
  <c r="AM45" i="10"/>
  <c r="AL45" i="10"/>
  <c r="AK45" i="10"/>
  <c r="J45" i="10"/>
  <c r="T45" i="10"/>
  <c r="AH45" i="10"/>
  <c r="AJ45" i="10"/>
  <c r="AI45" i="10"/>
  <c r="AF45" i="10"/>
  <c r="AE45" i="10"/>
  <c r="N45" i="10"/>
  <c r="X45" i="10"/>
  <c r="L45" i="10"/>
  <c r="W45" i="10"/>
  <c r="G45" i="10"/>
  <c r="U45" i="10"/>
  <c r="V45" i="10"/>
  <c r="S45" i="10"/>
  <c r="R45" i="10"/>
  <c r="Q45" i="10"/>
  <c r="P45" i="10"/>
  <c r="O45" i="10"/>
  <c r="M45" i="10"/>
  <c r="I45" i="10"/>
  <c r="H45" i="10"/>
  <c r="E45" i="10"/>
  <c r="AR44" i="10"/>
  <c r="AQ44" i="10"/>
  <c r="AP44" i="10"/>
  <c r="AO44" i="10"/>
  <c r="AN44" i="10"/>
  <c r="AM44" i="10"/>
  <c r="AL44" i="10"/>
  <c r="AK44" i="10"/>
  <c r="J44" i="10"/>
  <c r="T44" i="10"/>
  <c r="AH44" i="10"/>
  <c r="AJ44" i="10"/>
  <c r="AI44" i="10"/>
  <c r="AF44" i="10"/>
  <c r="AE44" i="10"/>
  <c r="N44" i="10"/>
  <c r="X44" i="10"/>
  <c r="L44" i="10"/>
  <c r="W44" i="10"/>
  <c r="G44" i="10"/>
  <c r="U44" i="10"/>
  <c r="V44" i="10"/>
  <c r="S44" i="10"/>
  <c r="R44" i="10"/>
  <c r="Q44" i="10"/>
  <c r="P44" i="10"/>
  <c r="O44" i="10"/>
  <c r="M44" i="10"/>
  <c r="I44" i="10"/>
  <c r="H44" i="10"/>
  <c r="E44" i="10"/>
  <c r="AR43" i="10"/>
  <c r="AQ43" i="10"/>
  <c r="AP43" i="10"/>
  <c r="AO43" i="10"/>
  <c r="AN43" i="10"/>
  <c r="AM43" i="10"/>
  <c r="AL43" i="10"/>
  <c r="AK43" i="10"/>
  <c r="J43" i="10"/>
  <c r="T43" i="10"/>
  <c r="AH43" i="10"/>
  <c r="AJ43" i="10"/>
  <c r="AI43" i="10"/>
  <c r="AF43" i="10"/>
  <c r="AE43" i="10"/>
  <c r="N43" i="10"/>
  <c r="X43" i="10"/>
  <c r="L43" i="10"/>
  <c r="W43" i="10"/>
  <c r="G43" i="10"/>
  <c r="U43" i="10"/>
  <c r="V43" i="10"/>
  <c r="S43" i="10"/>
  <c r="R43" i="10"/>
  <c r="Q43" i="10"/>
  <c r="P43" i="10"/>
  <c r="O43" i="10"/>
  <c r="M43" i="10"/>
  <c r="I43" i="10"/>
  <c r="H43" i="10"/>
  <c r="E43" i="10"/>
  <c r="AR42" i="10"/>
  <c r="AQ42" i="10"/>
  <c r="AP42" i="10"/>
  <c r="AO42" i="10"/>
  <c r="AN42" i="10"/>
  <c r="AM42" i="10"/>
  <c r="AL42" i="10"/>
  <c r="AK42" i="10"/>
  <c r="J42" i="10"/>
  <c r="T42" i="10"/>
  <c r="AH42" i="10"/>
  <c r="AJ42" i="10"/>
  <c r="AI42" i="10"/>
  <c r="AF42" i="10"/>
  <c r="AE42" i="10"/>
  <c r="N42" i="10"/>
  <c r="X42" i="10"/>
  <c r="L42" i="10"/>
  <c r="W42" i="10"/>
  <c r="G42" i="10"/>
  <c r="U42" i="10"/>
  <c r="V42" i="10"/>
  <c r="AB42" i="10" s="1"/>
  <c r="S42" i="10"/>
  <c r="R42" i="10"/>
  <c r="Q42" i="10"/>
  <c r="P42" i="10"/>
  <c r="O42" i="10"/>
  <c r="M42" i="10"/>
  <c r="I42" i="10"/>
  <c r="H42" i="10"/>
  <c r="E42" i="10"/>
  <c r="AR41" i="10"/>
  <c r="AQ41" i="10"/>
  <c r="AP41" i="10"/>
  <c r="AO41" i="10"/>
  <c r="AN41" i="10"/>
  <c r="AM41" i="10"/>
  <c r="AL41" i="10"/>
  <c r="AK41" i="10"/>
  <c r="J41" i="10"/>
  <c r="Y41" i="10" s="1"/>
  <c r="T41" i="10"/>
  <c r="AH41" i="10"/>
  <c r="AJ41" i="10"/>
  <c r="AI41" i="10"/>
  <c r="AF41" i="10"/>
  <c r="AE41" i="10"/>
  <c r="N41" i="10"/>
  <c r="X41" i="10"/>
  <c r="L41" i="10"/>
  <c r="W41" i="10"/>
  <c r="Z41" i="10" s="1"/>
  <c r="G41" i="10"/>
  <c r="U41" i="10"/>
  <c r="V41" i="10"/>
  <c r="S41" i="10"/>
  <c r="R41" i="10"/>
  <c r="Q41" i="10"/>
  <c r="P41" i="10"/>
  <c r="O41" i="10"/>
  <c r="M41" i="10"/>
  <c r="I41" i="10"/>
  <c r="H41" i="10"/>
  <c r="E41" i="10"/>
  <c r="AR40" i="10"/>
  <c r="AQ40" i="10"/>
  <c r="AP40" i="10"/>
  <c r="AO40" i="10"/>
  <c r="AN40" i="10"/>
  <c r="AM40" i="10"/>
  <c r="AL40" i="10"/>
  <c r="AK40" i="10"/>
  <c r="J40" i="10"/>
  <c r="T40" i="10"/>
  <c r="AH40" i="10"/>
  <c r="AJ40" i="10"/>
  <c r="AI40" i="10"/>
  <c r="AF40" i="10"/>
  <c r="AE40" i="10"/>
  <c r="N40" i="10"/>
  <c r="X40" i="10"/>
  <c r="L40" i="10"/>
  <c r="W40" i="10"/>
  <c r="AC40" i="10" s="1"/>
  <c r="G40" i="10"/>
  <c r="U40" i="10"/>
  <c r="V40" i="10"/>
  <c r="S40" i="10"/>
  <c r="R40" i="10"/>
  <c r="Q40" i="10"/>
  <c r="P40" i="10"/>
  <c r="O40" i="10"/>
  <c r="M40" i="10"/>
  <c r="I40" i="10"/>
  <c r="H40" i="10"/>
  <c r="E40" i="10"/>
  <c r="AR39" i="10"/>
  <c r="AQ39" i="10"/>
  <c r="AP39" i="10"/>
  <c r="AO39" i="10"/>
  <c r="AN39" i="10"/>
  <c r="AM39" i="10"/>
  <c r="AL39" i="10"/>
  <c r="AK39" i="10"/>
  <c r="J39" i="10"/>
  <c r="T39" i="10"/>
  <c r="AH39" i="10"/>
  <c r="AJ39" i="10"/>
  <c r="AI39" i="10"/>
  <c r="AF39" i="10"/>
  <c r="AE39" i="10"/>
  <c r="N39" i="10"/>
  <c r="X39" i="10"/>
  <c r="L39" i="10"/>
  <c r="W39" i="10"/>
  <c r="G39" i="10"/>
  <c r="U39" i="10"/>
  <c r="V39" i="10"/>
  <c r="S39" i="10"/>
  <c r="R39" i="10"/>
  <c r="Q39" i="10"/>
  <c r="P39" i="10"/>
  <c r="O39" i="10"/>
  <c r="M39" i="10"/>
  <c r="I39" i="10"/>
  <c r="H39" i="10"/>
  <c r="E39" i="10"/>
  <c r="AR38" i="10"/>
  <c r="AQ38" i="10"/>
  <c r="AP38" i="10"/>
  <c r="AO38" i="10"/>
  <c r="AN38" i="10"/>
  <c r="AM38" i="10"/>
  <c r="J38" i="10"/>
  <c r="T38" i="10"/>
  <c r="AH38" i="10"/>
  <c r="AJ38" i="10"/>
  <c r="AI38" i="10"/>
  <c r="AF38" i="10"/>
  <c r="AE38" i="10"/>
  <c r="N38" i="10"/>
  <c r="X38" i="10"/>
  <c r="L38" i="10"/>
  <c r="W38" i="10"/>
  <c r="AC38" i="10" s="1"/>
  <c r="G38" i="10"/>
  <c r="U38" i="10"/>
  <c r="V38" i="10"/>
  <c r="S38" i="10"/>
  <c r="R38" i="10"/>
  <c r="Q38" i="10"/>
  <c r="P38" i="10"/>
  <c r="O38" i="10"/>
  <c r="M38" i="10"/>
  <c r="I38" i="10"/>
  <c r="H38" i="10"/>
  <c r="E38" i="10"/>
  <c r="AR37" i="10"/>
  <c r="AQ37" i="10"/>
  <c r="AP37" i="10"/>
  <c r="AO37" i="10"/>
  <c r="AN37" i="10"/>
  <c r="AM37" i="10"/>
  <c r="AL37" i="10"/>
  <c r="AK37" i="10"/>
  <c r="J37" i="10"/>
  <c r="T37" i="10"/>
  <c r="AH37" i="10"/>
  <c r="AJ37" i="10"/>
  <c r="AI37" i="10"/>
  <c r="AF37" i="10"/>
  <c r="AE37" i="10"/>
  <c r="N37" i="10"/>
  <c r="X37" i="10"/>
  <c r="L37" i="10"/>
  <c r="W37" i="10"/>
  <c r="G37" i="10"/>
  <c r="U37" i="10"/>
  <c r="V37" i="10"/>
  <c r="S37" i="10"/>
  <c r="R37" i="10"/>
  <c r="Q37" i="10"/>
  <c r="P37" i="10"/>
  <c r="O37" i="10"/>
  <c r="M37" i="10"/>
  <c r="I37" i="10"/>
  <c r="H37" i="10"/>
  <c r="E37" i="10"/>
  <c r="AR36" i="10"/>
  <c r="AQ36" i="10"/>
  <c r="AP36" i="10"/>
  <c r="AO36" i="10"/>
  <c r="AN36" i="10"/>
  <c r="AM36" i="10"/>
  <c r="AL36" i="10"/>
  <c r="AK36" i="10"/>
  <c r="J36" i="10"/>
  <c r="T36" i="10"/>
  <c r="AH36" i="10"/>
  <c r="AJ36" i="10"/>
  <c r="AI36" i="10"/>
  <c r="AF36" i="10"/>
  <c r="AE36" i="10"/>
  <c r="N36" i="10"/>
  <c r="X36" i="10"/>
  <c r="L36" i="10"/>
  <c r="W36" i="10"/>
  <c r="G36" i="10"/>
  <c r="U36" i="10"/>
  <c r="V36" i="10"/>
  <c r="S36" i="10"/>
  <c r="R36" i="10"/>
  <c r="Q36" i="10"/>
  <c r="P36" i="10"/>
  <c r="O36" i="10"/>
  <c r="M36" i="10"/>
  <c r="I36" i="10"/>
  <c r="H36" i="10"/>
  <c r="E36" i="10"/>
  <c r="AR35" i="10"/>
  <c r="AQ35" i="10"/>
  <c r="AP35" i="10"/>
  <c r="AO35" i="10"/>
  <c r="AN35" i="10"/>
  <c r="AM35" i="10"/>
  <c r="AL35" i="10"/>
  <c r="AK35" i="10"/>
  <c r="J35" i="10"/>
  <c r="T35" i="10"/>
  <c r="AH35" i="10"/>
  <c r="AJ35" i="10"/>
  <c r="AI35" i="10"/>
  <c r="AF35" i="10"/>
  <c r="AE35" i="10"/>
  <c r="N35" i="10"/>
  <c r="AD35" i="10" s="1"/>
  <c r="X35" i="10"/>
  <c r="L35" i="10"/>
  <c r="W35" i="10"/>
  <c r="G35" i="10"/>
  <c r="U35" i="10"/>
  <c r="V35" i="10"/>
  <c r="Y35" i="10" s="1"/>
  <c r="S35" i="10"/>
  <c r="R35" i="10"/>
  <c r="Q35" i="10"/>
  <c r="P35" i="10"/>
  <c r="O35" i="10"/>
  <c r="M35" i="10"/>
  <c r="I35" i="10"/>
  <c r="H35" i="10"/>
  <c r="E35" i="10"/>
  <c r="AR34" i="10"/>
  <c r="AQ34" i="10"/>
  <c r="AP34" i="10"/>
  <c r="AO34" i="10"/>
  <c r="AN34" i="10"/>
  <c r="AM34" i="10"/>
  <c r="AL34" i="10"/>
  <c r="AK34" i="10"/>
  <c r="J34" i="10"/>
  <c r="T34" i="10"/>
  <c r="AH34" i="10"/>
  <c r="AJ34" i="10"/>
  <c r="AI34" i="10"/>
  <c r="AF34" i="10"/>
  <c r="AE34" i="10"/>
  <c r="N34" i="10"/>
  <c r="X34" i="10"/>
  <c r="L34" i="10"/>
  <c r="W34" i="10"/>
  <c r="G34" i="10"/>
  <c r="U34" i="10"/>
  <c r="V34" i="10"/>
  <c r="S34" i="10"/>
  <c r="R34" i="10"/>
  <c r="Q34" i="10"/>
  <c r="P34" i="10"/>
  <c r="O34" i="10"/>
  <c r="M34" i="10"/>
  <c r="I34" i="10"/>
  <c r="H34" i="10"/>
  <c r="E34" i="10"/>
  <c r="AR33" i="10"/>
  <c r="AQ33" i="10"/>
  <c r="AP33" i="10"/>
  <c r="AO33" i="10"/>
  <c r="AN33" i="10"/>
  <c r="AM33" i="10"/>
  <c r="AL33" i="10"/>
  <c r="AK33" i="10"/>
  <c r="J33" i="10"/>
  <c r="T33" i="10"/>
  <c r="AH33" i="10"/>
  <c r="AJ33" i="10"/>
  <c r="AI33" i="10"/>
  <c r="AF33" i="10"/>
  <c r="AE33" i="10"/>
  <c r="N33" i="10"/>
  <c r="X33" i="10"/>
  <c r="L33" i="10"/>
  <c r="W33" i="10"/>
  <c r="G33" i="10"/>
  <c r="U33" i="10"/>
  <c r="V33" i="10"/>
  <c r="S33" i="10"/>
  <c r="R33" i="10"/>
  <c r="Q33" i="10"/>
  <c r="P33" i="10"/>
  <c r="O33" i="10"/>
  <c r="M33" i="10"/>
  <c r="I33" i="10"/>
  <c r="H33" i="10"/>
  <c r="E33" i="10"/>
  <c r="AR32" i="10"/>
  <c r="AQ32" i="10"/>
  <c r="AP32" i="10"/>
  <c r="AO32" i="10"/>
  <c r="AN32" i="10"/>
  <c r="AM32" i="10"/>
  <c r="AL32" i="10"/>
  <c r="AK32" i="10"/>
  <c r="J32" i="10"/>
  <c r="T32" i="10"/>
  <c r="AH32" i="10"/>
  <c r="AJ32" i="10"/>
  <c r="AI32" i="10"/>
  <c r="AF32" i="10"/>
  <c r="AE32" i="10"/>
  <c r="N32" i="10"/>
  <c r="X32" i="10"/>
  <c r="L32" i="10"/>
  <c r="Z32" i="10" s="1"/>
  <c r="W32" i="10"/>
  <c r="G32" i="10"/>
  <c r="U32" i="10"/>
  <c r="V32" i="10"/>
  <c r="S32" i="10"/>
  <c r="R32" i="10"/>
  <c r="Q32" i="10"/>
  <c r="P32" i="10"/>
  <c r="O32" i="10"/>
  <c r="M32" i="10"/>
  <c r="I32" i="10"/>
  <c r="H32" i="10"/>
  <c r="E32" i="10"/>
  <c r="AR31" i="10"/>
  <c r="AQ31" i="10"/>
  <c r="AP31" i="10"/>
  <c r="AO31" i="10"/>
  <c r="AN31" i="10"/>
  <c r="AM31" i="10"/>
  <c r="AL31" i="10"/>
  <c r="AK31" i="10"/>
  <c r="J31" i="10"/>
  <c r="T31" i="10"/>
  <c r="AH31" i="10"/>
  <c r="AJ31" i="10"/>
  <c r="AI31" i="10"/>
  <c r="AF31" i="10"/>
  <c r="AE31" i="10"/>
  <c r="N31" i="10"/>
  <c r="X31" i="10"/>
  <c r="L31" i="10"/>
  <c r="W31" i="10"/>
  <c r="G31" i="10"/>
  <c r="U31" i="10"/>
  <c r="V31" i="10"/>
  <c r="S31" i="10"/>
  <c r="R31" i="10"/>
  <c r="Q31" i="10"/>
  <c r="P31" i="10"/>
  <c r="O31" i="10"/>
  <c r="M31" i="10"/>
  <c r="I31" i="10"/>
  <c r="H31" i="10"/>
  <c r="E31" i="10"/>
  <c r="AR30" i="10"/>
  <c r="AQ30" i="10"/>
  <c r="AP30" i="10"/>
  <c r="AO30" i="10"/>
  <c r="AN30" i="10"/>
  <c r="AM30" i="10"/>
  <c r="AL30" i="10"/>
  <c r="AK30" i="10"/>
  <c r="J30" i="10"/>
  <c r="T30" i="10"/>
  <c r="AH30" i="10"/>
  <c r="AJ30" i="10"/>
  <c r="AI30" i="10"/>
  <c r="AF30" i="10"/>
  <c r="AE30" i="10"/>
  <c r="N30" i="10"/>
  <c r="X30" i="10"/>
  <c r="L30" i="10"/>
  <c r="W30" i="10"/>
  <c r="G30" i="10"/>
  <c r="U30" i="10"/>
  <c r="V30" i="10"/>
  <c r="Z30" i="10"/>
  <c r="S30" i="10"/>
  <c r="R30" i="10"/>
  <c r="Q30" i="10"/>
  <c r="P30" i="10"/>
  <c r="O30" i="10"/>
  <c r="M30" i="10"/>
  <c r="I30" i="10"/>
  <c r="H30" i="10"/>
  <c r="E30" i="10"/>
  <c r="AR29" i="10"/>
  <c r="AQ29" i="10"/>
  <c r="AP29" i="10"/>
  <c r="AO29" i="10"/>
  <c r="AN29" i="10"/>
  <c r="AM29" i="10"/>
  <c r="AL29" i="10"/>
  <c r="AK29" i="10"/>
  <c r="J29" i="10"/>
  <c r="T29" i="10"/>
  <c r="AH29" i="10"/>
  <c r="AJ29" i="10"/>
  <c r="AI29" i="10"/>
  <c r="AF29" i="10"/>
  <c r="AE29" i="10"/>
  <c r="N29" i="10"/>
  <c r="X29" i="10"/>
  <c r="L29" i="10"/>
  <c r="W29" i="10"/>
  <c r="AC29" i="10" s="1"/>
  <c r="G29" i="10"/>
  <c r="U29" i="10"/>
  <c r="V29" i="10"/>
  <c r="S29" i="10"/>
  <c r="R29" i="10"/>
  <c r="Q29" i="10"/>
  <c r="P29" i="10"/>
  <c r="O29" i="10"/>
  <c r="M29" i="10"/>
  <c r="I29" i="10"/>
  <c r="H29" i="10"/>
  <c r="E29" i="10"/>
  <c r="AR28" i="10"/>
  <c r="AQ28" i="10"/>
  <c r="AP28" i="10"/>
  <c r="AO28" i="10"/>
  <c r="AN28" i="10"/>
  <c r="AM28" i="10"/>
  <c r="AL28" i="10"/>
  <c r="AK28" i="10"/>
  <c r="J28" i="10"/>
  <c r="T28" i="10"/>
  <c r="AH28" i="10"/>
  <c r="AJ28" i="10"/>
  <c r="AI28" i="10"/>
  <c r="AF28" i="10"/>
  <c r="AE28" i="10"/>
  <c r="N28" i="10"/>
  <c r="X28" i="10"/>
  <c r="L28" i="10"/>
  <c r="W28" i="10"/>
  <c r="Z28" i="10" s="1"/>
  <c r="G28" i="10"/>
  <c r="U28" i="10"/>
  <c r="V28" i="10"/>
  <c r="S28" i="10"/>
  <c r="R28" i="10"/>
  <c r="Q28" i="10"/>
  <c r="P28" i="10"/>
  <c r="O28" i="10"/>
  <c r="M28" i="10"/>
  <c r="I28" i="10"/>
  <c r="H28" i="10"/>
  <c r="E28" i="10"/>
  <c r="AR27" i="10"/>
  <c r="AQ27" i="10"/>
  <c r="AP27" i="10"/>
  <c r="AO27" i="10"/>
  <c r="AN27" i="10"/>
  <c r="AM27" i="10"/>
  <c r="AL27" i="10"/>
  <c r="AK27" i="10"/>
  <c r="J27" i="10"/>
  <c r="T27" i="10"/>
  <c r="AH27" i="10"/>
  <c r="AJ27" i="10"/>
  <c r="AI27" i="10"/>
  <c r="AF27" i="10"/>
  <c r="AE27" i="10"/>
  <c r="N27" i="10"/>
  <c r="X27" i="10"/>
  <c r="AA27" i="10" s="1"/>
  <c r="L27" i="10"/>
  <c r="W27" i="10"/>
  <c r="G27" i="10"/>
  <c r="U27" i="10"/>
  <c r="V27" i="10"/>
  <c r="S27" i="10"/>
  <c r="R27" i="10"/>
  <c r="Q27" i="10"/>
  <c r="P27" i="10"/>
  <c r="O27" i="10"/>
  <c r="M27" i="10"/>
  <c r="I27" i="10"/>
  <c r="H27" i="10"/>
  <c r="E27" i="10"/>
  <c r="AR26" i="10"/>
  <c r="AQ26" i="10"/>
  <c r="AP26" i="10"/>
  <c r="AO26" i="10"/>
  <c r="AN26" i="10"/>
  <c r="AM26" i="10"/>
  <c r="AL26" i="10"/>
  <c r="AK26" i="10"/>
  <c r="J26" i="10"/>
  <c r="T26" i="10"/>
  <c r="AH26" i="10"/>
  <c r="AJ26" i="10"/>
  <c r="AI26" i="10"/>
  <c r="AF26" i="10"/>
  <c r="AE26" i="10"/>
  <c r="N26" i="10"/>
  <c r="X26" i="10"/>
  <c r="L26" i="10"/>
  <c r="AC26" i="10" s="1"/>
  <c r="W26" i="10"/>
  <c r="G26" i="10"/>
  <c r="U26" i="10"/>
  <c r="V26" i="10"/>
  <c r="AB26" i="10" s="1"/>
  <c r="S26" i="10"/>
  <c r="R26" i="10"/>
  <c r="Q26" i="10"/>
  <c r="P26" i="10"/>
  <c r="O26" i="10"/>
  <c r="M26" i="10"/>
  <c r="I26" i="10"/>
  <c r="H26" i="10"/>
  <c r="E26" i="10"/>
  <c r="AR25" i="10"/>
  <c r="AQ25" i="10"/>
  <c r="AP25" i="10"/>
  <c r="AO25" i="10"/>
  <c r="AN25" i="10"/>
  <c r="AM25" i="10"/>
  <c r="AL25" i="10"/>
  <c r="AK25" i="10"/>
  <c r="J25" i="10"/>
  <c r="T25" i="10"/>
  <c r="AH25" i="10"/>
  <c r="AJ25" i="10"/>
  <c r="AI25" i="10"/>
  <c r="AF25" i="10"/>
  <c r="AE25" i="10"/>
  <c r="N25" i="10"/>
  <c r="X25" i="10"/>
  <c r="L25" i="10"/>
  <c r="W25" i="10"/>
  <c r="G25" i="10"/>
  <c r="U25" i="10"/>
  <c r="V25" i="10"/>
  <c r="AB25" i="10" s="1"/>
  <c r="S25" i="10"/>
  <c r="R25" i="10"/>
  <c r="Q25" i="10"/>
  <c r="P25" i="10"/>
  <c r="O25" i="10"/>
  <c r="M25" i="10"/>
  <c r="I25" i="10"/>
  <c r="H25" i="10"/>
  <c r="E25" i="10"/>
  <c r="AR24" i="10"/>
  <c r="AQ24" i="10"/>
  <c r="AP24" i="10"/>
  <c r="AO24" i="10"/>
  <c r="AN24" i="10"/>
  <c r="AM24" i="10"/>
  <c r="AL24" i="10"/>
  <c r="AK24" i="10"/>
  <c r="J24" i="10"/>
  <c r="T24" i="10"/>
  <c r="AH24" i="10"/>
  <c r="AJ24" i="10"/>
  <c r="AI24" i="10"/>
  <c r="AF24" i="10"/>
  <c r="AE24" i="10"/>
  <c r="N24" i="10"/>
  <c r="X24" i="10"/>
  <c r="L24" i="10"/>
  <c r="W24" i="10"/>
  <c r="G24" i="10"/>
  <c r="U24" i="10"/>
  <c r="V24" i="10"/>
  <c r="S24" i="10"/>
  <c r="R24" i="10"/>
  <c r="Q24" i="10"/>
  <c r="P24" i="10"/>
  <c r="O24" i="10"/>
  <c r="M24" i="10"/>
  <c r="I24" i="10"/>
  <c r="H24" i="10"/>
  <c r="E24" i="10"/>
  <c r="AR23" i="10"/>
  <c r="AQ23" i="10"/>
  <c r="AP23" i="10"/>
  <c r="AO23" i="10"/>
  <c r="AN23" i="10"/>
  <c r="AM23" i="10"/>
  <c r="AL23" i="10"/>
  <c r="AK23" i="10"/>
  <c r="J23" i="10"/>
  <c r="T23" i="10"/>
  <c r="AH23" i="10"/>
  <c r="AJ23" i="10"/>
  <c r="AI23" i="10"/>
  <c r="AF23" i="10"/>
  <c r="AE23" i="10"/>
  <c r="N23" i="10"/>
  <c r="X23" i="10"/>
  <c r="L23" i="10"/>
  <c r="W23" i="10"/>
  <c r="G23" i="10"/>
  <c r="U23" i="10"/>
  <c r="V23" i="10"/>
  <c r="S23" i="10"/>
  <c r="R23" i="10"/>
  <c r="Q23" i="10"/>
  <c r="P23" i="10"/>
  <c r="O23" i="10"/>
  <c r="M23" i="10"/>
  <c r="I23" i="10"/>
  <c r="H23" i="10"/>
  <c r="E23" i="10"/>
  <c r="AR22" i="10"/>
  <c r="AQ22" i="10"/>
  <c r="AP22" i="10"/>
  <c r="AO22" i="10"/>
  <c r="AN22" i="10"/>
  <c r="AM22" i="10"/>
  <c r="AL22" i="10"/>
  <c r="AK22" i="10"/>
  <c r="J22" i="10"/>
  <c r="T22" i="10"/>
  <c r="AH22" i="10"/>
  <c r="AJ22" i="10"/>
  <c r="AI22" i="10"/>
  <c r="AF22" i="10"/>
  <c r="AE22" i="10"/>
  <c r="N22" i="10"/>
  <c r="X22" i="10"/>
  <c r="L22" i="10"/>
  <c r="W22" i="10"/>
  <c r="G22" i="10"/>
  <c r="U22" i="10"/>
  <c r="V22" i="10"/>
  <c r="S22" i="10"/>
  <c r="R22" i="10"/>
  <c r="Q22" i="10"/>
  <c r="P22" i="10"/>
  <c r="O22" i="10"/>
  <c r="M22" i="10"/>
  <c r="I22" i="10"/>
  <c r="H22" i="10"/>
  <c r="E22" i="10"/>
  <c r="AR21" i="10"/>
  <c r="AQ21" i="10"/>
  <c r="AP21" i="10"/>
  <c r="AO21" i="10"/>
  <c r="AN21" i="10"/>
  <c r="AM21" i="10"/>
  <c r="AL21" i="10"/>
  <c r="AK21" i="10"/>
  <c r="J21" i="10"/>
  <c r="T21" i="10"/>
  <c r="AH21" i="10"/>
  <c r="AJ21" i="10"/>
  <c r="AI21" i="10"/>
  <c r="AF21" i="10"/>
  <c r="AE21" i="10"/>
  <c r="N21" i="10"/>
  <c r="X21" i="10"/>
  <c r="L21" i="10"/>
  <c r="W21" i="10"/>
  <c r="G21" i="10"/>
  <c r="U21" i="10"/>
  <c r="V21" i="10"/>
  <c r="S21" i="10"/>
  <c r="R21" i="10"/>
  <c r="Q21" i="10"/>
  <c r="P21" i="10"/>
  <c r="O21" i="10"/>
  <c r="M21" i="10"/>
  <c r="I21" i="10"/>
  <c r="H21" i="10"/>
  <c r="E21" i="10"/>
  <c r="AR20" i="10"/>
  <c r="AQ20" i="10"/>
  <c r="AP20" i="10"/>
  <c r="AO20" i="10"/>
  <c r="AN20" i="10"/>
  <c r="AM20" i="10"/>
  <c r="AL20" i="10"/>
  <c r="AK20" i="10"/>
  <c r="AJ20" i="10"/>
  <c r="AI20" i="10"/>
  <c r="AH20" i="10"/>
  <c r="AF20" i="10"/>
  <c r="AE20" i="10"/>
  <c r="N20" i="10"/>
  <c r="X20" i="10"/>
  <c r="L20" i="10"/>
  <c r="W20" i="10"/>
  <c r="J20" i="10"/>
  <c r="V20" i="10"/>
  <c r="U20" i="10"/>
  <c r="T20" i="10"/>
  <c r="S20" i="10"/>
  <c r="R20" i="10"/>
  <c r="Q20" i="10"/>
  <c r="P20" i="10"/>
  <c r="O20" i="10"/>
  <c r="M20" i="10"/>
  <c r="I20" i="10"/>
  <c r="H20" i="10"/>
  <c r="G20" i="10"/>
  <c r="E20" i="10"/>
  <c r="AR19" i="10"/>
  <c r="AQ19" i="10"/>
  <c r="AP19" i="10"/>
  <c r="AO19" i="10"/>
  <c r="AN19" i="10"/>
  <c r="AM19" i="10"/>
  <c r="L19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J19" i="10"/>
  <c r="AJ19" i="10"/>
  <c r="AI19" i="10"/>
  <c r="AF19" i="10"/>
  <c r="AE19" i="10"/>
  <c r="N19" i="10"/>
  <c r="X19" i="10"/>
  <c r="H19" i="10"/>
  <c r="U19" i="10" s="1"/>
  <c r="W19" i="10" s="1"/>
  <c r="G19" i="10"/>
  <c r="V19" i="10"/>
  <c r="S19" i="10"/>
  <c r="R19" i="10"/>
  <c r="Q19" i="10"/>
  <c r="P19" i="10"/>
  <c r="O19" i="10"/>
  <c r="I19" i="10"/>
  <c r="E19" i="10"/>
  <c r="AR18" i="10"/>
  <c r="AQ18" i="10"/>
  <c r="AP18" i="10"/>
  <c r="AO18" i="10"/>
  <c r="AN18" i="10"/>
  <c r="AM18" i="10"/>
  <c r="L18" i="10"/>
  <c r="J18" i="10"/>
  <c r="AJ18" i="10"/>
  <c r="AI18" i="10"/>
  <c r="AF18" i="10"/>
  <c r="AE18" i="10"/>
  <c r="N18" i="10"/>
  <c r="X18" i="10"/>
  <c r="H18" i="10"/>
  <c r="U18" i="10" s="1"/>
  <c r="W18" i="10" s="1"/>
  <c r="G18" i="10"/>
  <c r="V18" i="10"/>
  <c r="S18" i="10"/>
  <c r="R18" i="10"/>
  <c r="Q18" i="10"/>
  <c r="P18" i="10"/>
  <c r="O18" i="10"/>
  <c r="I18" i="10"/>
  <c r="E18" i="10"/>
  <c r="AR17" i="10"/>
  <c r="AQ17" i="10"/>
  <c r="AP17" i="10"/>
  <c r="AO17" i="10"/>
  <c r="AN17" i="10"/>
  <c r="AM17" i="10"/>
  <c r="L17" i="10"/>
  <c r="T17" i="10" s="1"/>
  <c r="J17" i="10"/>
  <c r="AJ17" i="10"/>
  <c r="AI17" i="10"/>
  <c r="AF17" i="10"/>
  <c r="AE17" i="10"/>
  <c r="N17" i="10"/>
  <c r="AD17" i="10" s="1"/>
  <c r="X17" i="10"/>
  <c r="H17" i="10"/>
  <c r="U17" i="10" s="1"/>
  <c r="W17" i="10" s="1"/>
  <c r="G17" i="10"/>
  <c r="V17" i="10"/>
  <c r="S17" i="10"/>
  <c r="R17" i="10"/>
  <c r="Q17" i="10"/>
  <c r="P17" i="10"/>
  <c r="O17" i="10"/>
  <c r="I17" i="10"/>
  <c r="E17" i="10"/>
  <c r="AR16" i="10"/>
  <c r="AQ16" i="10"/>
  <c r="AP16" i="10"/>
  <c r="AO16" i="10"/>
  <c r="AN16" i="10"/>
  <c r="AM16" i="10"/>
  <c r="L16" i="10"/>
  <c r="T16" i="10" s="1"/>
  <c r="J16" i="10"/>
  <c r="AJ16" i="10"/>
  <c r="AI16" i="10"/>
  <c r="AF16" i="10"/>
  <c r="AE16" i="10"/>
  <c r="N16" i="10"/>
  <c r="X16" i="10"/>
  <c r="H16" i="10"/>
  <c r="U16" i="10" s="1"/>
  <c r="W16" i="10" s="1"/>
  <c r="Z16" i="10" s="1"/>
  <c r="G16" i="10"/>
  <c r="V16" i="10"/>
  <c r="S16" i="10"/>
  <c r="R16" i="10"/>
  <c r="Q16" i="10"/>
  <c r="P16" i="10"/>
  <c r="O16" i="10"/>
  <c r="I16" i="10"/>
  <c r="E16" i="10"/>
  <c r="AR15" i="10"/>
  <c r="AQ15" i="10"/>
  <c r="AP15" i="10"/>
  <c r="AO15" i="10"/>
  <c r="AN15" i="10"/>
  <c r="AM15" i="10"/>
  <c r="L15" i="10"/>
  <c r="J15" i="10"/>
  <c r="AJ15" i="10"/>
  <c r="AI15" i="10"/>
  <c r="AF15" i="10"/>
  <c r="AE15" i="10"/>
  <c r="N15" i="10"/>
  <c r="X15" i="10"/>
  <c r="H15" i="10"/>
  <c r="U15" i="10" s="1"/>
  <c r="W15" i="10" s="1"/>
  <c r="G15" i="10"/>
  <c r="V15" i="10"/>
  <c r="S15" i="10"/>
  <c r="R15" i="10"/>
  <c r="Q15" i="10"/>
  <c r="P15" i="10"/>
  <c r="O15" i="10"/>
  <c r="I15" i="10"/>
  <c r="E15" i="10"/>
  <c r="AR14" i="10"/>
  <c r="AQ14" i="10"/>
  <c r="AP14" i="10"/>
  <c r="AO14" i="10"/>
  <c r="AN14" i="10"/>
  <c r="AM14" i="10"/>
  <c r="L14" i="10"/>
  <c r="J14" i="10"/>
  <c r="AJ14" i="10"/>
  <c r="AI14" i="10"/>
  <c r="AF14" i="10"/>
  <c r="AE14" i="10"/>
  <c r="N14" i="10"/>
  <c r="X14" i="10"/>
  <c r="H14" i="10"/>
  <c r="U14" i="10" s="1"/>
  <c r="W14" i="10" s="1"/>
  <c r="G14" i="10"/>
  <c r="V14" i="10"/>
  <c r="S14" i="10"/>
  <c r="R14" i="10"/>
  <c r="Q14" i="10"/>
  <c r="P14" i="10"/>
  <c r="O14" i="10"/>
  <c r="I14" i="10"/>
  <c r="E14" i="10"/>
  <c r="AR13" i="10"/>
  <c r="AQ13" i="10"/>
  <c r="AP13" i="10"/>
  <c r="AO13" i="10"/>
  <c r="AN13" i="10"/>
  <c r="AM13" i="10"/>
  <c r="L13" i="10"/>
  <c r="T13" i="10" s="1"/>
  <c r="J13" i="10"/>
  <c r="Y13" i="10" s="1"/>
  <c r="AJ13" i="10"/>
  <c r="AI13" i="10"/>
  <c r="AF13" i="10"/>
  <c r="AE13" i="10"/>
  <c r="N13" i="10"/>
  <c r="X13" i="10"/>
  <c r="H13" i="10"/>
  <c r="U13" i="10" s="1"/>
  <c r="W13" i="10" s="1"/>
  <c r="Z13" i="10" s="1"/>
  <c r="G13" i="10"/>
  <c r="V13" i="10"/>
  <c r="S13" i="10"/>
  <c r="R13" i="10"/>
  <c r="Q13" i="10"/>
  <c r="P13" i="10"/>
  <c r="O13" i="10"/>
  <c r="I13" i="10"/>
  <c r="E13" i="10"/>
  <c r="AR12" i="10"/>
  <c r="AQ12" i="10"/>
  <c r="AP12" i="10"/>
  <c r="AO12" i="10"/>
  <c r="AN12" i="10"/>
  <c r="AM12" i="10"/>
  <c r="L12" i="10"/>
  <c r="T12" i="10" s="1"/>
  <c r="J12" i="10"/>
  <c r="AJ12" i="10"/>
  <c r="AI12" i="10"/>
  <c r="AF12" i="10"/>
  <c r="AE12" i="10"/>
  <c r="N12" i="10"/>
  <c r="X12" i="10"/>
  <c r="H12" i="10"/>
  <c r="U12" i="10" s="1"/>
  <c r="W12" i="10" s="1"/>
  <c r="Z12" i="10" s="1"/>
  <c r="G12" i="10"/>
  <c r="V12" i="10"/>
  <c r="S12" i="10"/>
  <c r="R12" i="10"/>
  <c r="Q12" i="10"/>
  <c r="P12" i="10"/>
  <c r="O12" i="10"/>
  <c r="I12" i="10"/>
  <c r="E12" i="10"/>
  <c r="AR11" i="10"/>
  <c r="AQ11" i="10"/>
  <c r="AP11" i="10"/>
  <c r="AO11" i="10"/>
  <c r="AN11" i="10"/>
  <c r="AM11" i="10"/>
  <c r="AL11" i="10"/>
  <c r="AK11" i="10"/>
  <c r="J11" i="10"/>
  <c r="T11" i="10" s="1"/>
  <c r="AH11" i="10"/>
  <c r="AF11" i="10"/>
  <c r="AE11" i="10"/>
  <c r="N11" i="10"/>
  <c r="X11" i="10"/>
  <c r="L11" i="10"/>
  <c r="W11" i="10"/>
  <c r="G11" i="10"/>
  <c r="U11" i="10" s="1"/>
  <c r="V11" i="10" s="1"/>
  <c r="AB11" i="10" s="1"/>
  <c r="S11" i="10"/>
  <c r="R11" i="10"/>
  <c r="Q11" i="10"/>
  <c r="P11" i="10"/>
  <c r="O11" i="10"/>
  <c r="I11" i="10"/>
  <c r="H11" i="10"/>
  <c r="E11" i="10"/>
  <c r="AR10" i="10"/>
  <c r="AQ10" i="10"/>
  <c r="AP10" i="10"/>
  <c r="AO10" i="10"/>
  <c r="AN10" i="10"/>
  <c r="AM10" i="10"/>
  <c r="AL10" i="10"/>
  <c r="AK10" i="10"/>
  <c r="J10" i="10"/>
  <c r="T10" i="10" s="1"/>
  <c r="AH10" i="10"/>
  <c r="AF10" i="10"/>
  <c r="AE10" i="10"/>
  <c r="N10" i="10"/>
  <c r="X10" i="10"/>
  <c r="L10" i="10"/>
  <c r="W10" i="10"/>
  <c r="G10" i="10"/>
  <c r="U10" i="10" s="1"/>
  <c r="V10" i="10" s="1"/>
  <c r="AB10" i="10" s="1"/>
  <c r="S10" i="10"/>
  <c r="R10" i="10"/>
  <c r="Q10" i="10"/>
  <c r="P10" i="10"/>
  <c r="O10" i="10"/>
  <c r="I10" i="10"/>
  <c r="H10" i="10"/>
  <c r="E10" i="10"/>
  <c r="AR9" i="10"/>
  <c r="AQ9" i="10"/>
  <c r="AP9" i="10"/>
  <c r="AO9" i="10"/>
  <c r="AN9" i="10"/>
  <c r="AM9" i="10"/>
  <c r="AL9" i="10"/>
  <c r="AK9" i="10"/>
  <c r="J9" i="10"/>
  <c r="T9" i="10" s="1"/>
  <c r="AH9" i="10"/>
  <c r="AF9" i="10"/>
  <c r="AE9" i="10"/>
  <c r="N9" i="10"/>
  <c r="X9" i="10"/>
  <c r="L9" i="10"/>
  <c r="W9" i="10"/>
  <c r="Z9" i="10" s="1"/>
  <c r="G9" i="10"/>
  <c r="U9" i="10" s="1"/>
  <c r="V9" i="10" s="1"/>
  <c r="S9" i="10"/>
  <c r="R9" i="10"/>
  <c r="Q9" i="10"/>
  <c r="P9" i="10"/>
  <c r="O9" i="10"/>
  <c r="I9" i="10"/>
  <c r="H9" i="10"/>
  <c r="E9" i="10"/>
  <c r="AR8" i="10"/>
  <c r="AQ8" i="10"/>
  <c r="AP8" i="10"/>
  <c r="AO8" i="10"/>
  <c r="AN8" i="10"/>
  <c r="AM8" i="10"/>
  <c r="AL8" i="10"/>
  <c r="AK8" i="10"/>
  <c r="J8" i="10"/>
  <c r="T8" i="10" s="1"/>
  <c r="AH8" i="10"/>
  <c r="AF8" i="10"/>
  <c r="AE8" i="10"/>
  <c r="N8" i="10"/>
  <c r="X8" i="10"/>
  <c r="L8" i="10"/>
  <c r="W8" i="10"/>
  <c r="G8" i="10"/>
  <c r="U8" i="10" s="1"/>
  <c r="V8" i="10" s="1"/>
  <c r="S8" i="10"/>
  <c r="R8" i="10"/>
  <c r="Q8" i="10"/>
  <c r="P8" i="10"/>
  <c r="O8" i="10"/>
  <c r="I8" i="10"/>
  <c r="H8" i="10"/>
  <c r="E8" i="10"/>
  <c r="AR7" i="10"/>
  <c r="AQ7" i="10"/>
  <c r="AP7" i="10"/>
  <c r="AO7" i="10"/>
  <c r="AN7" i="10"/>
  <c r="AM7" i="10"/>
  <c r="AL7" i="10"/>
  <c r="AK7" i="10"/>
  <c r="J7" i="10"/>
  <c r="T7" i="10" s="1"/>
  <c r="AH7" i="10"/>
  <c r="AF7" i="10"/>
  <c r="AE7" i="10"/>
  <c r="N7" i="10"/>
  <c r="X7" i="10"/>
  <c r="L7" i="10"/>
  <c r="W7" i="10"/>
  <c r="G7" i="10"/>
  <c r="U7" i="10" s="1"/>
  <c r="V7" i="10" s="1"/>
  <c r="S7" i="10"/>
  <c r="R7" i="10"/>
  <c r="Q7" i="10"/>
  <c r="P7" i="10"/>
  <c r="O7" i="10"/>
  <c r="I7" i="10"/>
  <c r="H7" i="10"/>
  <c r="E7" i="10"/>
  <c r="AR6" i="10"/>
  <c r="AQ6" i="10"/>
  <c r="AP6" i="10"/>
  <c r="AO6" i="10"/>
  <c r="AN6" i="10"/>
  <c r="AM6" i="10"/>
  <c r="AL6" i="10"/>
  <c r="AK6" i="10"/>
  <c r="J6" i="10"/>
  <c r="T6" i="10" s="1"/>
  <c r="AH6" i="10"/>
  <c r="AF6" i="10"/>
  <c r="AE6" i="10"/>
  <c r="N6" i="10"/>
  <c r="X6" i="10"/>
  <c r="L6" i="10"/>
  <c r="W6" i="10"/>
  <c r="G6" i="10"/>
  <c r="U6" i="10" s="1"/>
  <c r="V6" i="10" s="1"/>
  <c r="S6" i="10"/>
  <c r="R6" i="10"/>
  <c r="Q6" i="10"/>
  <c r="P6" i="10"/>
  <c r="O6" i="10"/>
  <c r="I6" i="10"/>
  <c r="H6" i="10"/>
  <c r="E6" i="10"/>
  <c r="AR5" i="10"/>
  <c r="AQ5" i="10"/>
  <c r="AP5" i="10"/>
  <c r="AO5" i="10"/>
  <c r="AN5" i="10"/>
  <c r="AM5" i="10"/>
  <c r="AL5" i="10"/>
  <c r="AK5" i="10"/>
  <c r="J5" i="10"/>
  <c r="T5" i="10" s="1"/>
  <c r="AH5" i="10"/>
  <c r="AF5" i="10"/>
  <c r="AE5" i="10"/>
  <c r="N5" i="10"/>
  <c r="X5" i="10"/>
  <c r="L5" i="10"/>
  <c r="W5" i="10"/>
  <c r="Z5" i="10" s="1"/>
  <c r="G5" i="10"/>
  <c r="U5" i="10" s="1"/>
  <c r="V5" i="10" s="1"/>
  <c r="S5" i="10"/>
  <c r="R5" i="10"/>
  <c r="Q5" i="10"/>
  <c r="P5" i="10"/>
  <c r="O5" i="10"/>
  <c r="I5" i="10"/>
  <c r="H5" i="10"/>
  <c r="E5" i="10"/>
  <c r="Z6" i="10" l="1"/>
  <c r="AD12" i="10"/>
  <c r="AD13" i="10"/>
  <c r="Y162" i="10"/>
  <c r="AB163" i="10"/>
  <c r="AC164" i="10"/>
  <c r="AC166" i="10"/>
  <c r="Y197" i="10"/>
  <c r="Y199" i="10"/>
  <c r="AD247" i="10"/>
  <c r="AB248" i="10"/>
  <c r="AC25" i="10"/>
  <c r="AD33" i="10"/>
  <c r="AA35" i="10"/>
  <c r="AC36" i="10"/>
  <c r="AB44" i="10"/>
  <c r="AD45" i="10"/>
  <c r="AC75" i="10"/>
  <c r="AC77" i="10"/>
  <c r="AD94" i="10"/>
  <c r="AC112" i="10"/>
  <c r="AC114" i="10"/>
  <c r="AD115" i="10"/>
  <c r="AD116" i="10"/>
  <c r="AD118" i="10"/>
  <c r="AD124" i="10"/>
  <c r="Y137" i="10"/>
  <c r="AA138" i="10"/>
  <c r="AB138" i="10"/>
  <c r="AB139" i="10"/>
  <c r="AB141" i="10"/>
  <c r="Z208" i="10"/>
  <c r="Z214" i="10"/>
  <c r="Z219" i="10"/>
  <c r="AD220" i="10"/>
  <c r="AC245" i="10"/>
  <c r="AA260" i="10"/>
  <c r="Y264" i="10"/>
  <c r="AD26" i="10"/>
  <c r="Y29" i="10"/>
  <c r="Y62" i="10"/>
  <c r="Y64" i="10"/>
  <c r="AA66" i="10"/>
  <c r="Y66" i="10"/>
  <c r="AA68" i="10"/>
  <c r="AA74" i="10"/>
  <c r="AA76" i="10"/>
  <c r="AB79" i="10"/>
  <c r="Y84" i="10"/>
  <c r="Z85" i="10"/>
  <c r="AC86" i="10"/>
  <c r="Y108" i="10"/>
  <c r="Y113" i="10"/>
  <c r="Z116" i="10"/>
  <c r="Z117" i="10"/>
  <c r="AC118" i="10"/>
  <c r="Z119" i="10"/>
  <c r="AC136" i="10"/>
  <c r="AC153" i="10"/>
  <c r="AC154" i="10"/>
  <c r="AC155" i="10"/>
  <c r="AC156" i="10"/>
  <c r="AD158" i="10"/>
  <c r="AD159" i="10"/>
  <c r="AD162" i="10"/>
  <c r="Y166" i="10"/>
  <c r="Y167" i="10"/>
  <c r="Y172" i="10"/>
  <c r="Y174" i="10"/>
  <c r="Y176" i="10"/>
  <c r="Y180" i="10"/>
  <c r="AA184" i="10"/>
  <c r="AB213" i="10"/>
  <c r="AB217" i="10"/>
  <c r="Y219" i="10"/>
  <c r="AA222" i="10"/>
  <c r="AB239" i="10"/>
  <c r="AD252" i="10"/>
  <c r="Z255" i="10"/>
  <c r="Z257" i="10"/>
  <c r="AD261" i="10"/>
  <c r="AD268" i="10"/>
  <c r="AD283" i="10"/>
  <c r="Y23" i="10"/>
  <c r="AD24" i="10"/>
  <c r="AD25" i="10"/>
  <c r="Z44" i="10"/>
  <c r="AB45" i="10"/>
  <c r="AB47" i="10"/>
  <c r="AB92" i="10"/>
  <c r="AB93" i="10"/>
  <c r="Y94" i="10"/>
  <c r="Y97" i="10"/>
  <c r="AB100" i="10"/>
  <c r="AB104" i="10"/>
  <c r="AC108" i="10"/>
  <c r="AA114" i="10"/>
  <c r="AB115" i="10"/>
  <c r="AB116" i="10"/>
  <c r="Y149" i="10"/>
  <c r="Y151" i="10"/>
  <c r="Y153" i="10"/>
  <c r="Y155" i="10"/>
  <c r="AB157" i="10"/>
  <c r="Z157" i="10"/>
  <c r="AC205" i="10"/>
  <c r="AD217" i="10"/>
  <c r="AC227" i="10"/>
  <c r="AB230" i="10"/>
  <c r="AD232" i="10"/>
  <c r="AB247" i="10"/>
  <c r="AB251" i="10"/>
  <c r="AB260" i="10"/>
  <c r="AC264" i="10"/>
  <c r="AA272" i="10"/>
  <c r="AB273" i="10"/>
  <c r="AC276" i="10"/>
  <c r="AD10" i="10"/>
  <c r="AJ10" i="10"/>
  <c r="AD96" i="10"/>
  <c r="Y122" i="10"/>
  <c r="AB122" i="10"/>
  <c r="AC8" i="10"/>
  <c r="Z10" i="10"/>
  <c r="AD16" i="10"/>
  <c r="AA17" i="10"/>
  <c r="Y19" i="10"/>
  <c r="AA20" i="10"/>
  <c r="Y70" i="10"/>
  <c r="Z92" i="10"/>
  <c r="AC92" i="10"/>
  <c r="AD49" i="10"/>
  <c r="AA49" i="10"/>
  <c r="Z11" i="10"/>
  <c r="Y28" i="10"/>
  <c r="AB28" i="10"/>
  <c r="AB22" i="10"/>
  <c r="AB27" i="10"/>
  <c r="AB31" i="10"/>
  <c r="AA41" i="10"/>
  <c r="AA45" i="10"/>
  <c r="AD48" i="10"/>
  <c r="Y54" i="10"/>
  <c r="Y57" i="10"/>
  <c r="Y58" i="10"/>
  <c r="AC61" i="10"/>
  <c r="AB63" i="10"/>
  <c r="Y68" i="10"/>
  <c r="AB69" i="10"/>
  <c r="Z70" i="10"/>
  <c r="AC72" i="10"/>
  <c r="AA86" i="10"/>
  <c r="Z97" i="10"/>
  <c r="Z98" i="10"/>
  <c r="Z99" i="10"/>
  <c r="Z101" i="10"/>
  <c r="Z102" i="10"/>
  <c r="Z103" i="10"/>
  <c r="Z104" i="10"/>
  <c r="AD108" i="10"/>
  <c r="AB123" i="10"/>
  <c r="AA176" i="10"/>
  <c r="AB221" i="10"/>
  <c r="AD224" i="10"/>
  <c r="Z230" i="10"/>
  <c r="AB236" i="10"/>
  <c r="AC237" i="10"/>
  <c r="AC240" i="10"/>
  <c r="AD243" i="10"/>
  <c r="Z251" i="10"/>
  <c r="AB253" i="10"/>
  <c r="Z273" i="10"/>
  <c r="AD128" i="10"/>
  <c r="AD130" i="10"/>
  <c r="Y132" i="10"/>
  <c r="Y133" i="10"/>
  <c r="AC140" i="10"/>
  <c r="AD145" i="10"/>
  <c r="Y182" i="10"/>
  <c r="Y184" i="10"/>
  <c r="AC254" i="10"/>
  <c r="AD257" i="10"/>
  <c r="Y258" i="10"/>
  <c r="AD264" i="10"/>
  <c r="AB276" i="10"/>
  <c r="AB278" i="10"/>
  <c r="AB20" i="10"/>
  <c r="AD22" i="10"/>
  <c r="AD27" i="10"/>
  <c r="AD29" i="10"/>
  <c r="AD31" i="10"/>
  <c r="AD32" i="10"/>
  <c r="Z34" i="10"/>
  <c r="Y36" i="10"/>
  <c r="AC42" i="10"/>
  <c r="AC51" i="10"/>
  <c r="Y72" i="10"/>
  <c r="Y74" i="10"/>
  <c r="AC83" i="10"/>
  <c r="AD88" i="10"/>
  <c r="AC94" i="10"/>
  <c r="Y99" i="10"/>
  <c r="Y101" i="10"/>
  <c r="Y103" i="10"/>
  <c r="Y105" i="10"/>
  <c r="Y107" i="10"/>
  <c r="AD112" i="10"/>
  <c r="Y124" i="10"/>
  <c r="Z130" i="10"/>
  <c r="AD132" i="10"/>
  <c r="Z137" i="10"/>
  <c r="AB140" i="10"/>
  <c r="Z142" i="10"/>
  <c r="Z144" i="10"/>
  <c r="AA160" i="10"/>
  <c r="Y160" i="10"/>
  <c r="Y161" i="10"/>
  <c r="AA162" i="10"/>
  <c r="AB165" i="10"/>
  <c r="AC169" i="10"/>
  <c r="AC171" i="10"/>
  <c r="AC172" i="10"/>
  <c r="AC174" i="10"/>
  <c r="AD186" i="10"/>
  <c r="AD187" i="10"/>
  <c r="AC189" i="10"/>
  <c r="AB190" i="10"/>
  <c r="AC190" i="10"/>
  <c r="AC192" i="10"/>
  <c r="AC195" i="10"/>
  <c r="AB196" i="10"/>
  <c r="AC196" i="10"/>
  <c r="Y202" i="10"/>
  <c r="Y203" i="10"/>
  <c r="AC208" i="10"/>
  <c r="AC216" i="10"/>
  <c r="AA220" i="10"/>
  <c r="Y222" i="10"/>
  <c r="AC238" i="10"/>
  <c r="AD241" i="10"/>
  <c r="Y242" i="10"/>
  <c r="Y245" i="10"/>
  <c r="AC249" i="10"/>
  <c r="AA252" i="10"/>
  <c r="AD253" i="10"/>
  <c r="AB255" i="10"/>
  <c r="Z266" i="10"/>
  <c r="AD19" i="10"/>
  <c r="Y20" i="10"/>
  <c r="AA31" i="10"/>
  <c r="AD34" i="10"/>
  <c r="AC45" i="10"/>
  <c r="AC58" i="10"/>
  <c r="AD61" i="10"/>
  <c r="AC62" i="10"/>
  <c r="Y80" i="10"/>
  <c r="AA82" i="10"/>
  <c r="Y82" i="10"/>
  <c r="AA84" i="10"/>
  <c r="AB85" i="10"/>
  <c r="AB87" i="10"/>
  <c r="AC88" i="10"/>
  <c r="AD92" i="10"/>
  <c r="Y92" i="10"/>
  <c r="AB96" i="10"/>
  <c r="AC96" i="10"/>
  <c r="AD98" i="10"/>
  <c r="AD100" i="10"/>
  <c r="AD102" i="10"/>
  <c r="AD104" i="10"/>
  <c r="AB109" i="10"/>
  <c r="AB110" i="10"/>
  <c r="AC110" i="10"/>
  <c r="AB113" i="10"/>
  <c r="Y119" i="10"/>
  <c r="Y121" i="10"/>
  <c r="Z122" i="10"/>
  <c r="AB130" i="10"/>
  <c r="AB132" i="10"/>
  <c r="AA168" i="10"/>
  <c r="Y168" i="10"/>
  <c r="AA170" i="10"/>
  <c r="AB173" i="10"/>
  <c r="AC177" i="10"/>
  <c r="Y178" i="10"/>
  <c r="AB179" i="10"/>
  <c r="AC179" i="10"/>
  <c r="AC180" i="10"/>
  <c r="Y188" i="10"/>
  <c r="AB200" i="10"/>
  <c r="AB201" i="10"/>
  <c r="AB208" i="10"/>
  <c r="AB209" i="10"/>
  <c r="Z211" i="10"/>
  <c r="AC212" i="10"/>
  <c r="AC213" i="10"/>
  <c r="Y214" i="10"/>
  <c r="AA215" i="10"/>
  <c r="AB215" i="10"/>
  <c r="AD216" i="10"/>
  <c r="Y216" i="10"/>
  <c r="Y225" i="10"/>
  <c r="AC229" i="10"/>
  <c r="AD230" i="10"/>
  <c r="AD231" i="10"/>
  <c r="AB232" i="10"/>
  <c r="Z239" i="10"/>
  <c r="Z241" i="10"/>
  <c r="AD248" i="10"/>
  <c r="AB252" i="10"/>
  <c r="AC253" i="10"/>
  <c r="AC256" i="10"/>
  <c r="AB262" i="10"/>
  <c r="AB264" i="10"/>
  <c r="AB266" i="10"/>
  <c r="AC270" i="10"/>
  <c r="Y279" i="10"/>
  <c r="AC5" i="10"/>
  <c r="AD9" i="10"/>
  <c r="AJ9" i="10"/>
  <c r="AD14" i="10"/>
  <c r="Y17" i="10"/>
  <c r="AC20" i="10"/>
  <c r="AC22" i="10"/>
  <c r="AB24" i="10"/>
  <c r="AC24" i="10"/>
  <c r="AC33" i="10"/>
  <c r="AB34" i="10"/>
  <c r="Z35" i="10"/>
  <c r="Y37" i="10"/>
  <c r="Y39" i="10"/>
  <c r="AB43" i="10"/>
  <c r="AC44" i="10"/>
  <c r="AD46" i="10"/>
  <c r="AD47" i="10"/>
  <c r="AC56" i="10"/>
  <c r="Z57" i="10"/>
  <c r="AA64" i="10"/>
  <c r="AB67" i="10"/>
  <c r="Z68" i="10"/>
  <c r="AA72" i="10"/>
  <c r="AB75" i="10"/>
  <c r="AC76" i="10"/>
  <c r="AA80" i="10"/>
  <c r="AB83" i="10"/>
  <c r="AC84" i="10"/>
  <c r="AD86" i="10"/>
  <c r="Y87" i="10"/>
  <c r="Z87" i="10"/>
  <c r="AA88" i="10"/>
  <c r="AB89" i="10"/>
  <c r="Y90" i="10"/>
  <c r="AA92" i="10"/>
  <c r="Y93" i="10"/>
  <c r="Z93" i="10"/>
  <c r="Z94" i="10"/>
  <c r="Z95" i="10"/>
  <c r="Z100" i="10"/>
  <c r="AC104" i="10"/>
  <c r="Y104" i="10"/>
  <c r="AB105" i="10"/>
  <c r="AB106" i="10"/>
  <c r="AA108" i="10"/>
  <c r="Y109" i="10"/>
  <c r="Z109" i="10"/>
  <c r="Z110" i="10"/>
  <c r="Z111" i="10"/>
  <c r="AB120" i="10"/>
  <c r="AA122" i="10"/>
  <c r="Y123" i="10"/>
  <c r="Z123" i="10"/>
  <c r="Y125" i="10"/>
  <c r="Z125" i="10"/>
  <c r="Z126" i="10"/>
  <c r="Z127" i="10"/>
  <c r="AC130" i="10"/>
  <c r="AB131" i="10"/>
  <c r="AA132" i="10"/>
  <c r="AB133" i="10"/>
  <c r="AB134" i="10"/>
  <c r="AB186" i="10"/>
  <c r="Y186" i="10"/>
  <c r="Z8" i="10"/>
  <c r="AD6" i="10"/>
  <c r="AJ6" i="10"/>
  <c r="Z7" i="10"/>
  <c r="AD11" i="10"/>
  <c r="AJ11" i="10"/>
  <c r="AA13" i="10"/>
  <c r="Y16" i="10"/>
  <c r="AC18" i="10"/>
  <c r="Z19" i="10"/>
  <c r="AC21" i="10"/>
  <c r="AA23" i="10"/>
  <c r="Z26" i="10"/>
  <c r="Y26" i="10"/>
  <c r="AC30" i="10"/>
  <c r="Y33" i="10"/>
  <c r="AB38" i="10"/>
  <c r="AB40" i="10"/>
  <c r="Z40" i="10"/>
  <c r="AC48" i="10"/>
  <c r="AC49" i="10"/>
  <c r="AB51" i="10"/>
  <c r="Z60" i="10"/>
  <c r="AA61" i="10"/>
  <c r="AC63" i="10"/>
  <c r="AC71" i="10"/>
  <c r="AC79" i="10"/>
  <c r="AD90" i="10"/>
  <c r="Y95" i="10"/>
  <c r="Y96" i="10"/>
  <c r="AB97" i="10"/>
  <c r="AB98" i="10"/>
  <c r="AC98" i="10"/>
  <c r="AA100" i="10"/>
  <c r="AD106" i="10"/>
  <c r="Y111" i="10"/>
  <c r="Y112" i="10"/>
  <c r="Y114" i="10"/>
  <c r="AC116" i="10"/>
  <c r="AA118" i="10"/>
  <c r="AD120" i="10"/>
  <c r="AB124" i="10"/>
  <c r="Y127" i="10"/>
  <c r="Z128" i="10"/>
  <c r="AC132" i="10"/>
  <c r="AD133" i="10"/>
  <c r="AC14" i="10"/>
  <c r="AC15" i="10"/>
  <c r="AD18" i="10"/>
  <c r="Y21" i="10"/>
  <c r="AD30" i="10"/>
  <c r="Y30" i="10"/>
  <c r="Y32" i="10"/>
  <c r="Y44" i="10"/>
  <c r="Y48" i="10"/>
  <c r="Y50" i="10"/>
  <c r="AC52" i="10"/>
  <c r="Z53" i="10"/>
  <c r="AB54" i="10"/>
  <c r="AC54" i="10"/>
  <c r="AB60" i="10"/>
  <c r="AA62" i="10"/>
  <c r="AB65" i="10"/>
  <c r="AC65" i="10"/>
  <c r="AC66" i="10"/>
  <c r="AA70" i="10"/>
  <c r="AB73" i="10"/>
  <c r="AC73" i="10"/>
  <c r="AC74" i="10"/>
  <c r="AA78" i="10"/>
  <c r="AB81" i="10"/>
  <c r="AC81" i="10"/>
  <c r="AC82" i="10"/>
  <c r="Z83" i="10"/>
  <c r="Z89" i="10"/>
  <c r="Z90" i="10"/>
  <c r="Z91" i="10"/>
  <c r="Z96" i="10"/>
  <c r="Y100" i="10"/>
  <c r="AB101" i="10"/>
  <c r="AB102" i="10"/>
  <c r="AC102" i="10"/>
  <c r="AA104" i="10"/>
  <c r="Z105" i="10"/>
  <c r="Z106" i="10"/>
  <c r="Z107" i="10"/>
  <c r="Z112" i="10"/>
  <c r="Y117" i="10"/>
  <c r="AB118" i="10"/>
  <c r="AA120" i="10"/>
  <c r="AC120" i="10"/>
  <c r="Z121" i="10"/>
  <c r="AB129" i="10"/>
  <c r="AA130" i="10"/>
  <c r="Z131" i="10"/>
  <c r="Z133" i="10"/>
  <c r="Z134" i="10"/>
  <c r="Z135" i="10"/>
  <c r="Y136" i="10"/>
  <c r="AB137" i="10"/>
  <c r="Z140" i="10"/>
  <c r="AB148" i="10"/>
  <c r="AB150" i="10"/>
  <c r="AB152" i="10"/>
  <c r="AB154" i="10"/>
  <c r="AB156" i="10"/>
  <c r="AA159" i="10"/>
  <c r="AB161" i="10"/>
  <c r="AC162" i="10"/>
  <c r="AA166" i="10"/>
  <c r="AB169" i="10"/>
  <c r="AC170" i="10"/>
  <c r="AA174" i="10"/>
  <c r="AB177" i="10"/>
  <c r="AC178" i="10"/>
  <c r="AA182" i="10"/>
  <c r="AB185" i="10"/>
  <c r="Z187" i="10"/>
  <c r="AD188" i="10"/>
  <c r="Z196" i="10"/>
  <c r="Z200" i="10"/>
  <c r="Z204" i="10"/>
  <c r="AB211" i="10"/>
  <c r="Y213" i="10"/>
  <c r="AD214" i="10"/>
  <c r="AD219" i="10"/>
  <c r="AC221" i="10"/>
  <c r="Z222" i="10"/>
  <c r="AB224" i="10"/>
  <c r="AB226" i="10"/>
  <c r="AA228" i="10"/>
  <c r="Z229" i="10"/>
  <c r="AA232" i="10"/>
  <c r="AC233" i="10"/>
  <c r="Z234" i="10"/>
  <c r="AA236" i="10"/>
  <c r="AD237" i="10"/>
  <c r="Y238" i="10"/>
  <c r="AB240" i="10"/>
  <c r="AB242" i="10"/>
  <c r="AC242" i="10"/>
  <c r="AC244" i="10"/>
  <c r="AA248" i="10"/>
  <c r="AB249" i="10"/>
  <c r="Z250" i="10"/>
  <c r="Y254" i="10"/>
  <c r="AB256" i="10"/>
  <c r="AC258" i="10"/>
  <c r="AC260" i="10"/>
  <c r="AB265" i="10"/>
  <c r="AC265" i="10"/>
  <c r="AD266" i="10"/>
  <c r="Y274" i="10"/>
  <c r="AC278" i="10"/>
  <c r="AB272" i="10"/>
  <c r="AC273" i="10"/>
  <c r="AD277" i="10"/>
  <c r="Y278" i="10"/>
  <c r="AD282" i="10"/>
  <c r="Y135" i="10"/>
  <c r="AC138" i="10"/>
  <c r="Y141" i="10"/>
  <c r="AC159" i="10"/>
  <c r="AD160" i="10"/>
  <c r="Y163" i="10"/>
  <c r="AC165" i="10"/>
  <c r="AD168" i="10"/>
  <c r="AC173" i="10"/>
  <c r="AA178" i="10"/>
  <c r="AB181" i="10"/>
  <c r="AC181" i="10"/>
  <c r="AC182" i="10"/>
  <c r="Y187" i="10"/>
  <c r="Z188" i="10"/>
  <c r="AD190" i="10"/>
  <c r="Z191" i="10"/>
  <c r="Z193" i="10"/>
  <c r="Z194" i="10"/>
  <c r="AD196" i="10"/>
  <c r="Y196" i="10"/>
  <c r="Y200" i="10"/>
  <c r="Y201" i="10"/>
  <c r="Z202" i="10"/>
  <c r="Y205" i="10"/>
  <c r="AC209" i="10"/>
  <c r="AC210" i="10"/>
  <c r="AD211" i="10"/>
  <c r="AC218" i="10"/>
  <c r="Y227" i="10"/>
  <c r="Y229" i="10"/>
  <c r="Y234" i="10"/>
  <c r="Z235" i="10"/>
  <c r="AB237" i="10"/>
  <c r="Z237" i="10"/>
  <c r="AD240" i="10"/>
  <c r="AC243" i="10"/>
  <c r="Z245" i="10"/>
  <c r="Y250" i="10"/>
  <c r="Z253" i="10"/>
  <c r="AD256" i="10"/>
  <c r="Z261" i="10"/>
  <c r="AC262" i="10"/>
  <c r="AD276" i="10"/>
  <c r="Z277" i="10"/>
  <c r="AD134" i="10"/>
  <c r="AD141" i="10"/>
  <c r="AB144" i="10"/>
  <c r="AC144" i="10"/>
  <c r="AB145" i="10"/>
  <c r="Z148" i="10"/>
  <c r="Z150" i="10"/>
  <c r="Z152" i="10"/>
  <c r="Z154" i="10"/>
  <c r="Z156" i="10"/>
  <c r="AC160" i="10"/>
  <c r="AA164" i="10"/>
  <c r="Y165" i="10"/>
  <c r="AB167" i="10"/>
  <c r="AC167" i="10"/>
  <c r="AC168" i="10"/>
  <c r="AA172" i="10"/>
  <c r="AB175" i="10"/>
  <c r="AC175" i="10"/>
  <c r="AC176" i="10"/>
  <c r="AA180" i="10"/>
  <c r="AB183" i="10"/>
  <c r="AC184" i="10"/>
  <c r="AB189" i="10"/>
  <c r="Y190" i="10"/>
  <c r="AB191" i="10"/>
  <c r="AB192" i="10"/>
  <c r="AB194" i="10"/>
  <c r="AB197" i="10"/>
  <c r="AB198" i="10"/>
  <c r="AB203" i="10"/>
  <c r="Y208" i="10"/>
  <c r="Y209" i="10"/>
  <c r="AD210" i="10"/>
  <c r="AD218" i="10"/>
  <c r="AD221" i="10"/>
  <c r="Y221" i="10"/>
  <c r="AD222" i="10"/>
  <c r="AD234" i="10"/>
  <c r="Y239" i="10"/>
  <c r="AA240" i="10"/>
  <c r="Y243" i="10"/>
  <c r="AD244" i="10"/>
  <c r="AB245" i="10"/>
  <c r="AB246" i="10"/>
  <c r="AC246" i="10"/>
  <c r="AD250" i="10"/>
  <c r="Y259" i="10"/>
  <c r="Y260" i="10"/>
  <c r="AD260" i="10"/>
  <c r="Y262" i="10"/>
  <c r="AB269" i="10"/>
  <c r="AC269" i="10"/>
  <c r="AD272" i="10"/>
  <c r="Y275" i="10"/>
  <c r="AD280" i="10"/>
  <c r="AD5" i="10"/>
  <c r="AD8" i="10"/>
  <c r="AC6" i="10"/>
  <c r="AD7" i="10"/>
  <c r="AJ7" i="10"/>
  <c r="AC9" i="10"/>
  <c r="AC10" i="10"/>
  <c r="AC11" i="10"/>
  <c r="AI6" i="10"/>
  <c r="AI9" i="10"/>
  <c r="AI10" i="10"/>
  <c r="AI11" i="10"/>
  <c r="Y12" i="10"/>
  <c r="AA12" i="10"/>
  <c r="Z14" i="10"/>
  <c r="AD15" i="10"/>
  <c r="AA15" i="10"/>
  <c r="AJ5" i="10"/>
  <c r="AJ8" i="10"/>
  <c r="Y10" i="10"/>
  <c r="Y11" i="10"/>
  <c r="AA14" i="10"/>
  <c r="T14" i="10"/>
  <c r="Z15" i="10"/>
  <c r="Y15" i="10"/>
  <c r="AA16" i="10"/>
  <c r="AD20" i="10"/>
  <c r="Z21" i="10"/>
  <c r="Z22" i="10"/>
  <c r="AA22" i="10"/>
  <c r="Y22" i="10"/>
  <c r="AB23" i="10"/>
  <c r="Z24" i="10"/>
  <c r="Z27" i="10"/>
  <c r="AD28" i="10"/>
  <c r="Y31" i="10"/>
  <c r="AC32" i="10"/>
  <c r="AB33" i="10"/>
  <c r="AC34" i="10"/>
  <c r="AB36" i="10"/>
  <c r="AC37" i="10"/>
  <c r="Z38" i="10"/>
  <c r="AD38" i="10"/>
  <c r="Y38" i="10"/>
  <c r="AC39" i="10"/>
  <c r="AD40" i="10"/>
  <c r="Y40" i="10"/>
  <c r="AB41" i="10"/>
  <c r="AC41" i="10"/>
  <c r="Z42" i="10"/>
  <c r="AD42" i="10"/>
  <c r="AD43" i="10"/>
  <c r="Z45" i="10"/>
  <c r="Y46" i="10"/>
  <c r="Y49" i="10"/>
  <c r="AC50" i="10"/>
  <c r="AD51" i="10"/>
  <c r="Y52" i="10"/>
  <c r="AB53" i="10"/>
  <c r="AC53" i="10"/>
  <c r="AD54" i="10"/>
  <c r="Y56" i="10"/>
  <c r="AB57" i="10"/>
  <c r="AC57" i="10"/>
  <c r="AB58" i="10"/>
  <c r="AB59" i="10"/>
  <c r="AC60" i="10"/>
  <c r="AB62" i="10"/>
  <c r="AD63" i="10"/>
  <c r="AB64" i="10"/>
  <c r="AD65" i="10"/>
  <c r="AB66" i="10"/>
  <c r="AD67" i="10"/>
  <c r="AB68" i="10"/>
  <c r="AC68" i="10"/>
  <c r="AD69" i="10"/>
  <c r="AB70" i="10"/>
  <c r="AC70" i="10"/>
  <c r="AD71" i="10"/>
  <c r="AB72" i="10"/>
  <c r="AD73" i="10"/>
  <c r="AB74" i="10"/>
  <c r="AD75" i="10"/>
  <c r="AB76" i="10"/>
  <c r="AD77" i="10"/>
  <c r="AB78" i="10"/>
  <c r="AD79" i="10"/>
  <c r="AB80" i="10"/>
  <c r="AD81" i="10"/>
  <c r="AB82" i="10"/>
  <c r="AD83" i="10"/>
  <c r="AB84" i="10"/>
  <c r="AD85" i="10"/>
  <c r="AB86" i="10"/>
  <c r="AD87" i="10"/>
  <c r="AB88" i="10"/>
  <c r="AD89" i="10"/>
  <c r="AB90" i="10"/>
  <c r="AB91" i="10"/>
  <c r="AC91" i="10"/>
  <c r="AD93" i="10"/>
  <c r="AB94" i="10"/>
  <c r="AB95" i="10"/>
  <c r="AC95" i="10"/>
  <c r="AD97" i="10"/>
  <c r="Y98" i="10"/>
  <c r="AB99" i="10"/>
  <c r="AC99" i="10"/>
  <c r="AD101" i="10"/>
  <c r="Y102" i="10"/>
  <c r="AB103" i="10"/>
  <c r="AC103" i="10"/>
  <c r="AD105" i="10"/>
  <c r="Y106" i="10"/>
  <c r="AB107" i="10"/>
  <c r="AC107" i="10"/>
  <c r="AD109" i="10"/>
  <c r="Y110" i="10"/>
  <c r="AB111" i="10"/>
  <c r="AC111" i="10"/>
  <c r="AD113" i="10"/>
  <c r="Z114" i="10"/>
  <c r="Y116" i="10"/>
  <c r="AB117" i="10"/>
  <c r="AC117" i="10"/>
  <c r="Y118" i="10"/>
  <c r="AB119" i="10"/>
  <c r="AC119" i="10"/>
  <c r="Y120" i="10"/>
  <c r="AB121" i="10"/>
  <c r="AC121" i="10"/>
  <c r="AD123" i="10"/>
  <c r="Z124" i="10"/>
  <c r="Y126" i="10"/>
  <c r="AB127" i="10"/>
  <c r="AC127" i="10"/>
  <c r="AA128" i="10"/>
  <c r="Z129" i="10"/>
  <c r="AD131" i="10"/>
  <c r="Z132" i="10"/>
  <c r="Y134" i="10"/>
  <c r="AB135" i="10"/>
  <c r="AC135" i="10"/>
  <c r="AA136" i="10"/>
  <c r="AD137" i="10"/>
  <c r="Z138" i="10"/>
  <c r="AD139" i="10"/>
  <c r="AB143" i="10"/>
  <c r="AC143" i="10"/>
  <c r="Z143" i="10"/>
  <c r="Y14" i="10"/>
  <c r="T15" i="10"/>
  <c r="Z18" i="10"/>
  <c r="Y18" i="10"/>
  <c r="AB21" i="10"/>
  <c r="AD23" i="10"/>
  <c r="Y25" i="10"/>
  <c r="Z25" i="10"/>
  <c r="Z31" i="10"/>
  <c r="AA32" i="10"/>
  <c r="AB37" i="10"/>
  <c r="AB39" i="10"/>
  <c r="AD41" i="10"/>
  <c r="Y43" i="10"/>
  <c r="AC43" i="10"/>
  <c r="AD44" i="10"/>
  <c r="Z49" i="10"/>
  <c r="Z51" i="10"/>
  <c r="Z52" i="10"/>
  <c r="AD53" i="10"/>
  <c r="Y55" i="10"/>
  <c r="Z56" i="10"/>
  <c r="AD57" i="10"/>
  <c r="AD62" i="10"/>
  <c r="Y63" i="10"/>
  <c r="Z63" i="10"/>
  <c r="AD64" i="10"/>
  <c r="Y65" i="10"/>
  <c r="Z65" i="10"/>
  <c r="AD66" i="10"/>
  <c r="Y67" i="10"/>
  <c r="Z67" i="10"/>
  <c r="AD68" i="10"/>
  <c r="Y69" i="10"/>
  <c r="Z69" i="10"/>
  <c r="AD70" i="10"/>
  <c r="Y71" i="10"/>
  <c r="Z71" i="10"/>
  <c r="AD72" i="10"/>
  <c r="Y73" i="10"/>
  <c r="Z73" i="10"/>
  <c r="AD74" i="10"/>
  <c r="Y75" i="10"/>
  <c r="Z75" i="10"/>
  <c r="AD76" i="10"/>
  <c r="Y77" i="10"/>
  <c r="Z77" i="10"/>
  <c r="AD78" i="10"/>
  <c r="Y79" i="10"/>
  <c r="Z79" i="10"/>
  <c r="AD80" i="10"/>
  <c r="Y81" i="10"/>
  <c r="Z81" i="10"/>
  <c r="AD82" i="10"/>
  <c r="Y83" i="10"/>
  <c r="AD84" i="10"/>
  <c r="Y128" i="10"/>
  <c r="AC141" i="10"/>
  <c r="Z141" i="10"/>
  <c r="AA18" i="10"/>
  <c r="T18" i="10"/>
  <c r="AC19" i="10"/>
  <c r="AC85" i="10"/>
  <c r="AC87" i="10"/>
  <c r="AC89" i="10"/>
  <c r="AD91" i="10"/>
  <c r="AC93" i="10"/>
  <c r="AD95" i="10"/>
  <c r="AC97" i="10"/>
  <c r="AD99" i="10"/>
  <c r="AC101" i="10"/>
  <c r="AD103" i="10"/>
  <c r="AC105" i="10"/>
  <c r="AD107" i="10"/>
  <c r="AC109" i="10"/>
  <c r="AD111" i="10"/>
  <c r="AC113" i="10"/>
  <c r="AD117" i="10"/>
  <c r="AD119" i="10"/>
  <c r="AD121" i="10"/>
  <c r="AC123" i="10"/>
  <c r="AD127" i="10"/>
  <c r="Y130" i="10"/>
  <c r="AC131" i="10"/>
  <c r="AD135" i="10"/>
  <c r="AC137" i="10"/>
  <c r="AD138" i="10"/>
  <c r="AC139" i="10"/>
  <c r="Z139" i="10"/>
  <c r="AD143" i="10"/>
  <c r="Y145" i="10"/>
  <c r="AH19" i="10"/>
  <c r="Z20" i="10"/>
  <c r="AD21" i="10"/>
  <c r="Z23" i="10"/>
  <c r="Y24" i="10"/>
  <c r="Y27" i="10"/>
  <c r="AC28" i="10"/>
  <c r="AB29" i="10"/>
  <c r="AB30" i="10"/>
  <c r="AB32" i="10"/>
  <c r="Y34" i="10"/>
  <c r="AB35" i="10"/>
  <c r="AC35" i="10"/>
  <c r="Z36" i="10"/>
  <c r="AD36" i="10"/>
  <c r="AD37" i="10"/>
  <c r="AD39" i="10"/>
  <c r="Y42" i="10"/>
  <c r="Y45" i="10"/>
  <c r="AC46" i="10"/>
  <c r="AB48" i="10"/>
  <c r="AB50" i="10"/>
  <c r="AD58" i="10"/>
  <c r="Y60" i="10"/>
  <c r="AB61" i="10"/>
  <c r="AA90" i="10"/>
  <c r="AA94" i="10"/>
  <c r="AA98" i="10"/>
  <c r="AA102" i="10"/>
  <c r="AA106" i="10"/>
  <c r="AA110" i="10"/>
  <c r="AC115" i="10"/>
  <c r="AA116" i="10"/>
  <c r="AC125" i="10"/>
  <c r="AA126" i="10"/>
  <c r="AD129" i="10"/>
  <c r="AC133" i="10"/>
  <c r="AA134" i="10"/>
  <c r="AC145" i="10"/>
  <c r="Z145" i="10"/>
  <c r="Z146" i="10"/>
  <c r="AC146" i="10"/>
  <c r="Y138" i="10"/>
  <c r="AD140" i="10"/>
  <c r="Y140" i="10"/>
  <c r="AD142" i="10"/>
  <c r="Y142" i="10"/>
  <c r="AD144" i="10"/>
  <c r="Y144" i="10"/>
  <c r="AD146" i="10"/>
  <c r="Y146" i="10"/>
  <c r="Z147" i="10"/>
  <c r="AD148" i="10"/>
  <c r="Y148" i="10"/>
  <c r="Z149" i="10"/>
  <c r="AD150" i="10"/>
  <c r="Y150" i="10"/>
  <c r="Z151" i="10"/>
  <c r="AD152" i="10"/>
  <c r="Y152" i="10"/>
  <c r="Z153" i="10"/>
  <c r="AD154" i="10"/>
  <c r="Y154" i="10"/>
  <c r="Z155" i="10"/>
  <c r="AD156" i="10"/>
  <c r="Y156" i="10"/>
  <c r="AB158" i="10"/>
  <c r="Z159" i="10"/>
  <c r="AB160" i="10"/>
  <c r="AB162" i="10"/>
  <c r="AB164" i="10"/>
  <c r="AD165" i="10"/>
  <c r="AB166" i="10"/>
  <c r="AD167" i="10"/>
  <c r="AB168" i="10"/>
  <c r="AD169" i="10"/>
  <c r="AB170" i="10"/>
  <c r="AD171" i="10"/>
  <c r="AB172" i="10"/>
  <c r="AD173" i="10"/>
  <c r="AB174" i="10"/>
  <c r="AD175" i="10"/>
  <c r="AB176" i="10"/>
  <c r="AD177" i="10"/>
  <c r="AB178" i="10"/>
  <c r="AD179" i="10"/>
  <c r="AB180" i="10"/>
  <c r="AD181" i="10"/>
  <c r="AB182" i="10"/>
  <c r="AD183" i="10"/>
  <c r="AB184" i="10"/>
  <c r="AD185" i="10"/>
  <c r="AB187" i="10"/>
  <c r="AC187" i="10"/>
  <c r="AD189" i="10"/>
  <c r="Z190" i="10"/>
  <c r="Y192" i="10"/>
  <c r="AB193" i="10"/>
  <c r="AC193" i="10"/>
  <c r="AA194" i="10"/>
  <c r="Z195" i="10"/>
  <c r="Y198" i="10"/>
  <c r="Z199" i="10"/>
  <c r="AD201" i="10"/>
  <c r="AD203" i="10"/>
  <c r="AD205" i="10"/>
  <c r="Z206" i="10"/>
  <c r="Z209" i="10"/>
  <c r="AB147" i="10"/>
  <c r="AB149" i="10"/>
  <c r="AB151" i="10"/>
  <c r="AB153" i="10"/>
  <c r="AB155" i="10"/>
  <c r="AB159" i="10"/>
  <c r="Z161" i="10"/>
  <c r="Z163" i="10"/>
  <c r="Z165" i="10"/>
  <c r="Z167" i="10"/>
  <c r="Y169" i="10"/>
  <c r="Z169" i="10"/>
  <c r="Y171" i="10"/>
  <c r="Z171" i="10"/>
  <c r="AD172" i="10"/>
  <c r="Y173" i="10"/>
  <c r="Z173" i="10"/>
  <c r="AD174" i="10"/>
  <c r="Y175" i="10"/>
  <c r="Z175" i="10"/>
  <c r="AD176" i="10"/>
  <c r="Y177" i="10"/>
  <c r="Z177" i="10"/>
  <c r="AD178" i="10"/>
  <c r="Y179" i="10"/>
  <c r="Z179" i="10"/>
  <c r="AD180" i="10"/>
  <c r="Y181" i="10"/>
  <c r="Z181" i="10"/>
  <c r="AD182" i="10"/>
  <c r="Y183" i="10"/>
  <c r="Z183" i="10"/>
  <c r="AD184" i="10"/>
  <c r="Y185" i="10"/>
  <c r="Z185" i="10"/>
  <c r="Z186" i="10"/>
  <c r="AA188" i="10"/>
  <c r="Y189" i="10"/>
  <c r="Z189" i="10"/>
  <c r="Z192" i="10"/>
  <c r="AC194" i="10"/>
  <c r="Y194" i="10"/>
  <c r="AB195" i="10"/>
  <c r="AA196" i="10"/>
  <c r="Z198" i="10"/>
  <c r="AB199" i="10"/>
  <c r="AD200" i="10"/>
  <c r="Z201" i="10"/>
  <c r="AD202" i="10"/>
  <c r="Z203" i="10"/>
  <c r="AD204" i="10"/>
  <c r="Y204" i="10"/>
  <c r="Z205" i="10"/>
  <c r="AB207" i="10"/>
  <c r="AC207" i="10"/>
  <c r="Z207" i="10"/>
  <c r="AD208" i="10"/>
  <c r="Z210" i="10"/>
  <c r="AD147" i="10"/>
  <c r="AD149" i="10"/>
  <c r="AD151" i="10"/>
  <c r="AD153" i="10"/>
  <c r="AD155" i="10"/>
  <c r="Y157" i="10"/>
  <c r="AA158" i="10"/>
  <c r="AA186" i="10"/>
  <c r="AC191" i="10"/>
  <c r="AA192" i="10"/>
  <c r="AD195" i="10"/>
  <c r="AC197" i="10"/>
  <c r="AA198" i="10"/>
  <c r="AD199" i="10"/>
  <c r="AD207" i="10"/>
  <c r="Y210" i="10"/>
  <c r="AB210" i="10"/>
  <c r="Y226" i="10"/>
  <c r="Z226" i="10"/>
  <c r="AD228" i="10"/>
  <c r="AC236" i="10"/>
  <c r="AB238" i="10"/>
  <c r="AD239" i="10"/>
  <c r="Y240" i="10"/>
  <c r="Y241" i="10"/>
  <c r="Z242" i="10"/>
  <c r="AC252" i="10"/>
  <c r="AB254" i="10"/>
  <c r="AD255" i="10"/>
  <c r="Y256" i="10"/>
  <c r="Y257" i="10"/>
  <c r="Z258" i="10"/>
  <c r="AC259" i="10"/>
  <c r="AD262" i="10"/>
  <c r="AB263" i="10"/>
  <c r="AB274" i="10"/>
  <c r="AD275" i="10"/>
  <c r="Y276" i="10"/>
  <c r="Y277" i="10"/>
  <c r="Z278" i="10"/>
  <c r="AC279" i="10"/>
  <c r="AC215" i="10"/>
  <c r="Z216" i="10"/>
  <c r="AC231" i="10"/>
  <c r="AC247" i="10"/>
  <c r="AB258" i="10"/>
  <c r="AD259" i="10"/>
  <c r="Y261" i="10"/>
  <c r="Z262" i="10"/>
  <c r="AC263" i="10"/>
  <c r="Y267" i="10"/>
  <c r="AD270" i="10"/>
  <c r="Y281" i="10"/>
  <c r="AC211" i="10"/>
  <c r="Z212" i="10"/>
  <c r="Y212" i="10"/>
  <c r="Z213" i="10"/>
  <c r="AD213" i="10"/>
  <c r="Y215" i="10"/>
  <c r="AB216" i="10"/>
  <c r="AC217" i="10"/>
  <c r="Z218" i="10"/>
  <c r="Y218" i="10"/>
  <c r="AB219" i="10"/>
  <c r="AB220" i="10"/>
  <c r="AC220" i="10"/>
  <c r="AB222" i="10"/>
  <c r="AC223" i="10"/>
  <c r="Z227" i="10"/>
  <c r="AB229" i="10"/>
  <c r="AD229" i="10"/>
  <c r="AC230" i="10"/>
  <c r="Y231" i="10"/>
  <c r="Y232" i="10"/>
  <c r="Z233" i="10"/>
  <c r="Y233" i="10"/>
  <c r="AC235" i="10"/>
  <c r="AD238" i="10"/>
  <c r="AD245" i="10"/>
  <c r="Y247" i="10"/>
  <c r="Y248" i="10"/>
  <c r="Z249" i="10"/>
  <c r="Y249" i="10"/>
  <c r="AC251" i="10"/>
  <c r="AD254" i="10"/>
  <c r="Y265" i="10"/>
  <c r="Y268" i="10"/>
  <c r="Z269" i="10"/>
  <c r="Y269" i="10"/>
  <c r="Z270" i="10"/>
  <c r="AC271" i="10"/>
  <c r="AD274" i="10"/>
  <c r="AD281" i="10"/>
  <c r="AC282" i="10"/>
  <c r="AD206" i="10"/>
  <c r="Y206" i="10"/>
  <c r="AD209" i="10"/>
  <c r="AB212" i="10"/>
  <c r="Z215" i="10"/>
  <c r="AD215" i="10"/>
  <c r="AA217" i="10"/>
  <c r="Y217" i="10"/>
  <c r="AB218" i="10"/>
  <c r="AC219" i="10"/>
  <c r="AD223" i="10"/>
  <c r="Y223" i="10"/>
  <c r="AC225" i="10"/>
  <c r="AB227" i="10"/>
  <c r="AB228" i="10"/>
  <c r="Z231" i="10"/>
  <c r="AC232" i="10"/>
  <c r="AB233" i="10"/>
  <c r="AD233" i="10"/>
  <c r="AB234" i="10"/>
  <c r="AC234" i="10"/>
  <c r="AD235" i="10"/>
  <c r="Y235" i="10"/>
  <c r="Y236" i="10"/>
  <c r="Y237" i="10"/>
  <c r="Z238" i="10"/>
  <c r="AC239" i="10"/>
  <c r="AD242" i="10"/>
  <c r="AB243" i="10"/>
  <c r="AB244" i="10"/>
  <c r="Z247" i="10"/>
  <c r="AC248" i="10"/>
  <c r="AD249" i="10"/>
  <c r="AB250" i="10"/>
  <c r="AC250" i="10"/>
  <c r="AD251" i="10"/>
  <c r="Y251" i="10"/>
  <c r="Y252" i="10"/>
  <c r="Y253" i="10"/>
  <c r="Z254" i="10"/>
  <c r="AC255" i="10"/>
  <c r="AD258" i="10"/>
  <c r="AB259" i="10"/>
  <c r="AD265" i="10"/>
  <c r="AC266" i="10"/>
  <c r="AC267" i="10"/>
  <c r="Z268" i="10"/>
  <c r="AB270" i="10"/>
  <c r="AD271" i="10"/>
  <c r="Y271" i="10"/>
  <c r="Y272" i="10"/>
  <c r="Y273" i="10"/>
  <c r="Z274" i="10"/>
  <c r="AC275" i="10"/>
  <c r="AD278" i="10"/>
  <c r="AB279" i="10"/>
  <c r="AB280" i="10"/>
  <c r="Z17" i="10"/>
  <c r="AC17" i="10"/>
  <c r="Y7" i="10"/>
  <c r="AB7" i="10"/>
  <c r="AI7" i="10"/>
  <c r="AC12" i="10"/>
  <c r="AC16" i="10"/>
  <c r="Y6" i="10"/>
  <c r="AB6" i="10"/>
  <c r="Y9" i="10"/>
  <c r="AB9" i="10"/>
  <c r="Y5" i="10"/>
  <c r="AB5" i="10"/>
  <c r="AI5" i="10"/>
  <c r="Y8" i="10"/>
  <c r="AB8" i="10"/>
  <c r="AI8" i="10"/>
  <c r="AC13" i="10"/>
  <c r="AA5" i="10"/>
  <c r="AA6" i="10"/>
  <c r="AA7" i="10"/>
  <c r="AA8" i="10"/>
  <c r="AA9" i="10"/>
  <c r="AA10" i="10"/>
  <c r="AA11" i="10"/>
  <c r="AB12" i="10"/>
  <c r="AB13" i="10"/>
  <c r="AB14" i="10"/>
  <c r="AB15" i="10"/>
  <c r="AB16" i="10"/>
  <c r="AB17" i="10"/>
  <c r="AB18" i="10"/>
  <c r="AB19" i="10"/>
  <c r="AC23" i="10"/>
  <c r="AA24" i="10"/>
  <c r="AC27" i="10"/>
  <c r="AA28" i="10"/>
  <c r="Z29" i="10"/>
  <c r="AC31" i="10"/>
  <c r="Z33" i="10"/>
  <c r="AA36" i="10"/>
  <c r="Z37" i="10"/>
  <c r="Z39" i="10"/>
  <c r="AA42" i="10"/>
  <c r="Z43" i="10"/>
  <c r="AA46" i="10"/>
  <c r="Z47" i="10"/>
  <c r="AA50" i="10"/>
  <c r="AA51" i="10"/>
  <c r="AB52" i="10"/>
  <c r="Z54" i="10"/>
  <c r="AD55" i="10"/>
  <c r="AA55" i="10"/>
  <c r="AC7" i="10"/>
  <c r="AH12" i="10"/>
  <c r="AK12" i="10" s="1"/>
  <c r="AH13" i="10"/>
  <c r="AK13" i="10" s="1"/>
  <c r="AH14" i="10"/>
  <c r="AK14" i="10" s="1"/>
  <c r="AH15" i="10"/>
  <c r="AK15" i="10" s="1"/>
  <c r="AH16" i="10"/>
  <c r="AK16" i="10" s="1"/>
  <c r="AH17" i="10"/>
  <c r="AK17" i="10" s="1"/>
  <c r="AH18" i="10"/>
  <c r="AK18" i="10" s="1"/>
  <c r="T19" i="10"/>
  <c r="AL19" i="10" s="1"/>
  <c r="AA21" i="10"/>
  <c r="AA25" i="10"/>
  <c r="AA29" i="10"/>
  <c r="AA33" i="10"/>
  <c r="AA37" i="10"/>
  <c r="AA39" i="10"/>
  <c r="AA43" i="10"/>
  <c r="AA47" i="10"/>
  <c r="Z55" i="10"/>
  <c r="AC55" i="10"/>
  <c r="AD56" i="10"/>
  <c r="AA56" i="10"/>
  <c r="Z58" i="10"/>
  <c r="AD59" i="10"/>
  <c r="AA59" i="10"/>
  <c r="AA26" i="10"/>
  <c r="AA30" i="10"/>
  <c r="AA34" i="10"/>
  <c r="AA38" i="10"/>
  <c r="AA40" i="10"/>
  <c r="AA44" i="10"/>
  <c r="AA48" i="10"/>
  <c r="AB56" i="10"/>
  <c r="Y59" i="10"/>
  <c r="Z59" i="10"/>
  <c r="AC59" i="10"/>
  <c r="AD60" i="10"/>
  <c r="AA60" i="10"/>
  <c r="AA19" i="10"/>
  <c r="AD52" i="10"/>
  <c r="AA52" i="10"/>
  <c r="Z61" i="10"/>
  <c r="Z62" i="10"/>
  <c r="Z64" i="10"/>
  <c r="Z66" i="10"/>
  <c r="AC67" i="10"/>
  <c r="AC69" i="10"/>
  <c r="Z72" i="10"/>
  <c r="Z74" i="10"/>
  <c r="Z76" i="10"/>
  <c r="Z78" i="10"/>
  <c r="Z80" i="10"/>
  <c r="Z82" i="10"/>
  <c r="Z84" i="10"/>
  <c r="Z86" i="10"/>
  <c r="Z88" i="10"/>
  <c r="Z118" i="10"/>
  <c r="Z120" i="10"/>
  <c r="AC157" i="10"/>
  <c r="Y159" i="10"/>
  <c r="AA140" i="10"/>
  <c r="AA142" i="10"/>
  <c r="AA144" i="10"/>
  <c r="AA146" i="10"/>
  <c r="AA148" i="10"/>
  <c r="AA150" i="10"/>
  <c r="AA152" i="10"/>
  <c r="AA154" i="10"/>
  <c r="AA156" i="10"/>
  <c r="Y158" i="10"/>
  <c r="AD161" i="10"/>
  <c r="AA161" i="10"/>
  <c r="AD163" i="10"/>
  <c r="AA163" i="10"/>
  <c r="AA54" i="10"/>
  <c r="AA58" i="10"/>
  <c r="AC158" i="10"/>
  <c r="Z158" i="10"/>
  <c r="AA63" i="10"/>
  <c r="AA65" i="10"/>
  <c r="AA67" i="10"/>
  <c r="AA69" i="10"/>
  <c r="AA71" i="10"/>
  <c r="AA73" i="10"/>
  <c r="AA75" i="10"/>
  <c r="AA77" i="10"/>
  <c r="AA79" i="10"/>
  <c r="AA81" i="10"/>
  <c r="AA83" i="10"/>
  <c r="AA85" i="10"/>
  <c r="AA87" i="10"/>
  <c r="AA89" i="10"/>
  <c r="AA91" i="10"/>
  <c r="AA93" i="10"/>
  <c r="AA95" i="10"/>
  <c r="AA97" i="10"/>
  <c r="AA99" i="10"/>
  <c r="AA101" i="10"/>
  <c r="AA103" i="10"/>
  <c r="AA105" i="10"/>
  <c r="AA107" i="10"/>
  <c r="AA109" i="10"/>
  <c r="AA111" i="10"/>
  <c r="AA113" i="10"/>
  <c r="AA115" i="10"/>
  <c r="AA117" i="10"/>
  <c r="AA119" i="10"/>
  <c r="AA121" i="10"/>
  <c r="AA123" i="10"/>
  <c r="AA125" i="10"/>
  <c r="AA127" i="10"/>
  <c r="AA129" i="10"/>
  <c r="AA131" i="10"/>
  <c r="AA133" i="10"/>
  <c r="AA135" i="10"/>
  <c r="AA137" i="10"/>
  <c r="AA139" i="10"/>
  <c r="AA141" i="10"/>
  <c r="AA143" i="10"/>
  <c r="AA145" i="10"/>
  <c r="AA147" i="10"/>
  <c r="AA149" i="10"/>
  <c r="AA151" i="10"/>
  <c r="AA153" i="10"/>
  <c r="AA155" i="10"/>
  <c r="AC161" i="10"/>
  <c r="AC163" i="10"/>
  <c r="Z160" i="10"/>
  <c r="Z162" i="10"/>
  <c r="Z164" i="10"/>
  <c r="Z166" i="10"/>
  <c r="Z168" i="10"/>
  <c r="Z170" i="10"/>
  <c r="Z172" i="10"/>
  <c r="Z174" i="10"/>
  <c r="Z176" i="10"/>
  <c r="Z178" i="10"/>
  <c r="Z180" i="10"/>
  <c r="Z182" i="10"/>
  <c r="Z184" i="10"/>
  <c r="Y224" i="10"/>
  <c r="AA202" i="10"/>
  <c r="AA204" i="10"/>
  <c r="AA206" i="10"/>
  <c r="AA208" i="10"/>
  <c r="AA210" i="10"/>
  <c r="AA212" i="10"/>
  <c r="AA214" i="10"/>
  <c r="AA216" i="10"/>
  <c r="AA218" i="10"/>
  <c r="AA221" i="10"/>
  <c r="AC222" i="10"/>
  <c r="AB223" i="10"/>
  <c r="AC224" i="10"/>
  <c r="Z224" i="10"/>
  <c r="AB225" i="10"/>
  <c r="AD225" i="10"/>
  <c r="AC226" i="10"/>
  <c r="AA165" i="10"/>
  <c r="AA167" i="10"/>
  <c r="AA169" i="10"/>
  <c r="AA171" i="10"/>
  <c r="AA173" i="10"/>
  <c r="AA175" i="10"/>
  <c r="AA177" i="10"/>
  <c r="AA179" i="10"/>
  <c r="AA181" i="10"/>
  <c r="AA183" i="10"/>
  <c r="AA185" i="10"/>
  <c r="AA187" i="10"/>
  <c r="AA189" i="10"/>
  <c r="AA191" i="10"/>
  <c r="AA193" i="10"/>
  <c r="AA195" i="10"/>
  <c r="AA197" i="10"/>
  <c r="AA199" i="10"/>
  <c r="AA201" i="10"/>
  <c r="AA203" i="10"/>
  <c r="AA205" i="10"/>
  <c r="AA207" i="10"/>
  <c r="AA209" i="10"/>
  <c r="AA211" i="10"/>
  <c r="AA219" i="10"/>
  <c r="AD226" i="10"/>
  <c r="AA226" i="10"/>
  <c r="AA230" i="10"/>
  <c r="AA234" i="10"/>
  <c r="AA238" i="10"/>
  <c r="AA242" i="10"/>
  <c r="AA246" i="10"/>
  <c r="AA250" i="10"/>
  <c r="AA254" i="10"/>
  <c r="AA258" i="10"/>
  <c r="AA262" i="10"/>
  <c r="AA266" i="10"/>
  <c r="AA270" i="10"/>
  <c r="AA274" i="10"/>
  <c r="AA278" i="10"/>
  <c r="AA282" i="10"/>
  <c r="AA225" i="10"/>
  <c r="Z228" i="10"/>
  <c r="AA229" i="10"/>
  <c r="Z232" i="10"/>
  <c r="AA233" i="10"/>
  <c r="Z236" i="10"/>
  <c r="AA237" i="10"/>
  <c r="Z240" i="10"/>
  <c r="AA241" i="10"/>
  <c r="Z244" i="10"/>
  <c r="AA245" i="10"/>
  <c r="Z248" i="10"/>
  <c r="AA249" i="10"/>
  <c r="Z252" i="10"/>
  <c r="AA253" i="10"/>
  <c r="Z256" i="10"/>
  <c r="AA257" i="10"/>
  <c r="Z260" i="10"/>
  <c r="AA261" i="10"/>
  <c r="Z264" i="10"/>
  <c r="AA265" i="10"/>
  <c r="AA269" i="10"/>
  <c r="Z272" i="10"/>
  <c r="AA273" i="10"/>
  <c r="Z276" i="10"/>
  <c r="AA277" i="10"/>
  <c r="Z280" i="10"/>
  <c r="AA281" i="10"/>
  <c r="AA227" i="10"/>
  <c r="AA231" i="10"/>
  <c r="AA235" i="10"/>
  <c r="AA239" i="10"/>
  <c r="AA243" i="10"/>
  <c r="AA247" i="10"/>
  <c r="AA251" i="10"/>
  <c r="AA255" i="10"/>
  <c r="AA259" i="10"/>
  <c r="AA263" i="10"/>
  <c r="AA271" i="10"/>
  <c r="AA275" i="10"/>
  <c r="AA279" i="10"/>
  <c r="AN283" i="10"/>
  <c r="AK283" i="10"/>
  <c r="AQ283" i="10"/>
  <c r="AL283" i="10"/>
  <c r="AL12" i="10" l="1"/>
  <c r="AK19" i="10"/>
  <c r="AL15" i="10"/>
  <c r="AL18" i="10"/>
  <c r="AL13" i="10"/>
  <c r="AL16" i="10"/>
  <c r="AL14" i="10"/>
  <c r="AL17" i="10"/>
</calcChain>
</file>

<file path=xl/sharedStrings.xml><?xml version="1.0" encoding="utf-8"?>
<sst xmlns="http://schemas.openxmlformats.org/spreadsheetml/2006/main" count="88" uniqueCount="75">
  <si>
    <t>RUN CHART</t>
  </si>
  <si>
    <t>Date</t>
  </si>
  <si>
    <t>Cohort Size</t>
  </si>
  <si>
    <t>Data2</t>
  </si>
  <si>
    <t>MR</t>
  </si>
  <si>
    <t>MR Bar with SC</t>
  </si>
  <si>
    <t>MR Bar with SC 2</t>
  </si>
  <si>
    <t>MR Bar with SC 3</t>
  </si>
  <si>
    <t>Process Mean</t>
  </si>
  <si>
    <t>2nd Mean</t>
  </si>
  <si>
    <t>3rd Mean</t>
  </si>
  <si>
    <t>UL MR</t>
  </si>
  <si>
    <t>MR Bar</t>
  </si>
  <si>
    <t>MR Bar 2</t>
  </si>
  <si>
    <t>MR Bar 3</t>
  </si>
  <si>
    <t>UCL</t>
  </si>
  <si>
    <t>2nd UCL</t>
  </si>
  <si>
    <t>3rd UCL</t>
  </si>
  <si>
    <t>LCL</t>
  </si>
  <si>
    <t>2nd LCL</t>
  </si>
  <si>
    <t>3rd LCL</t>
  </si>
  <si>
    <t>Target</t>
  </si>
  <si>
    <t>Right Vertical Axis</t>
  </si>
  <si>
    <t>Mean Change</t>
  </si>
  <si>
    <t>INPUT FIELDS</t>
  </si>
  <si>
    <t>CHART TITLE</t>
  </si>
  <si>
    <t>HORIZONTAL AXIS TITLE</t>
  </si>
  <si>
    <t>LEFT VERTICAL AXIS TITLE</t>
  </si>
  <si>
    <t>1ST MEAN</t>
  </si>
  <si>
    <t>2ND MEAN</t>
  </si>
  <si>
    <t>3RD MEAN</t>
  </si>
  <si>
    <t>BEGIN</t>
  </si>
  <si>
    <t>END</t>
  </si>
  <si>
    <t>TARGET</t>
  </si>
  <si>
    <t>START DATE</t>
  </si>
  <si>
    <t>SPECIAL CAUSE VARIATION</t>
  </si>
  <si>
    <t>POINT OUTSIDE OF THE LIMIT:</t>
  </si>
  <si>
    <t>SHIFT (RUN):</t>
  </si>
  <si>
    <t>TRENDS:</t>
  </si>
  <si>
    <t>Any point on or outside the limit is considered abnormal and requires investigation.</t>
  </si>
  <si>
    <t>A shift is indicated when 7 consecutive points lie continually on one side of the center line.</t>
  </si>
  <si>
    <t>Seven consecutive points in an upward or downward direction could indicate special cause</t>
  </si>
  <si>
    <t>Intervention</t>
  </si>
  <si>
    <t>Fully Implemented Interventions</t>
  </si>
  <si>
    <t>Early PDCA Interventions</t>
  </si>
  <si>
    <t>Multiple PDCA Interventions</t>
  </si>
  <si>
    <t>4TH MEAN</t>
  </si>
  <si>
    <t>4th Mean</t>
  </si>
  <si>
    <t>5th Mean</t>
  </si>
  <si>
    <t>5TH MEAN</t>
  </si>
  <si>
    <t>Current Mean</t>
  </si>
  <si>
    <t>1st Mean Values</t>
  </si>
  <si>
    <t>2nd Mean Values</t>
  </si>
  <si>
    <t>3rd Mean Values</t>
  </si>
  <si>
    <t>4th Mean Values</t>
  </si>
  <si>
    <t>5th Mean  Values</t>
  </si>
  <si>
    <t>Standard Deviation</t>
  </si>
  <si>
    <t>Upper Limit 4</t>
  </si>
  <si>
    <t>Lower Limit 4</t>
  </si>
  <si>
    <t>Upper Limit 3</t>
  </si>
  <si>
    <t>Lower Limit 3</t>
  </si>
  <si>
    <t>Lower Limit 2</t>
  </si>
  <si>
    <t>Upper Limit 2</t>
  </si>
  <si>
    <t>Lower Limit 1</t>
  </si>
  <si>
    <t>Upper Limit 1</t>
  </si>
  <si>
    <t>Upper Limit 5</t>
  </si>
  <si>
    <t>Lower Limit 5</t>
  </si>
  <si>
    <t>Year by Day</t>
  </si>
  <si>
    <t>Rate that you are monitoring</t>
  </si>
  <si>
    <t>Brief description of intervention #1</t>
  </si>
  <si>
    <t>Brief description of intervention #2</t>
  </si>
  <si>
    <t>Project Title</t>
  </si>
  <si>
    <t>Variable Name</t>
  </si>
  <si>
    <t>Brief description of intervention #3</t>
  </si>
  <si>
    <t>Brief description of intervention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</si>
</sst>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0.0%"/>
    <numFmt numFmtId="166" formatCode="0.000%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Arial Black"/>
      <family val="2"/>
    </font>
    <font>
      <b/>
      <sz val="10"/>
      <color theme="0"/>
      <name val="Calibri"/>
      <family val="2"/>
      <scheme val="minor"/>
    </font>
    <font>
      <b/>
      <sz val="16"/>
      <color theme="0"/>
      <name val="Arial Black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Arial Black"/>
      <family val="2"/>
    </font>
    <font>
      <sz val="12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900A0A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51338"/>
        <bgColor indexed="64"/>
      </patternFill>
    </fill>
    <fill>
      <patternFill patternType="solid">
        <fgColor rgb="FF900A0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9" fontId="8" fillId="3" borderId="0" xfId="1" applyFont="1" applyFill="1" applyBorder="1" applyAlignment="1">
      <alignment horizontal="left" vertical="top" wrapText="1"/>
    </xf>
    <xf numFmtId="9" fontId="8" fillId="3" borderId="0" xfId="1" applyFont="1" applyFill="1" applyAlignment="1">
      <alignment horizontal="left" vertical="top" wrapText="1"/>
    </xf>
    <xf numFmtId="16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2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/>
    <xf numFmtId="2" fontId="6" fillId="0" borderId="0" xfId="1" applyNumberFormat="1" applyFont="1"/>
    <xf numFmtId="2" fontId="6" fillId="0" borderId="0" xfId="0" applyNumberFormat="1" applyFont="1"/>
    <xf numFmtId="1" fontId="6" fillId="0" borderId="0" xfId="0" applyNumberFormat="1" applyFont="1"/>
    <xf numFmtId="0" fontId="6" fillId="0" borderId="0" xfId="0" applyFont="1" applyBorder="1"/>
    <xf numFmtId="0" fontId="12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15" fillId="2" borderId="2" xfId="0" applyFont="1" applyFill="1" applyBorder="1"/>
    <xf numFmtId="0" fontId="15" fillId="2" borderId="3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5" fillId="0" borderId="0" xfId="0" applyFont="1"/>
    <xf numFmtId="0" fontId="4" fillId="0" borderId="8" xfId="0" applyFont="1" applyBorder="1"/>
    <xf numFmtId="0" fontId="4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5" xfId="0" applyFont="1" applyBorder="1"/>
    <xf numFmtId="0" fontId="6" fillId="0" borderId="5" xfId="0" applyFont="1" applyBorder="1" applyAlignment="1">
      <alignment vertical="top" wrapText="1"/>
    </xf>
    <xf numFmtId="0" fontId="10" fillId="0" borderId="5" xfId="0" applyFont="1" applyBorder="1"/>
    <xf numFmtId="0" fontId="6" fillId="0" borderId="6" xfId="0" applyFont="1" applyBorder="1"/>
    <xf numFmtId="0" fontId="3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/>
    <xf numFmtId="0" fontId="17" fillId="0" borderId="0" xfId="0" applyFont="1" applyAlignment="1"/>
    <xf numFmtId="0" fontId="6" fillId="0" borderId="0" xfId="0" applyFont="1" applyAlignment="1"/>
    <xf numFmtId="0" fontId="16" fillId="0" borderId="0" xfId="0" applyFont="1"/>
    <xf numFmtId="9" fontId="12" fillId="0" borderId="0" xfId="1" applyFont="1" applyBorder="1" applyAlignment="1">
      <alignment vertical="center"/>
    </xf>
    <xf numFmtId="0" fontId="18" fillId="0" borderId="0" xfId="0" applyFont="1"/>
    <xf numFmtId="165" fontId="0" fillId="0" borderId="0" xfId="1" applyNumberFormat="1" applyFont="1" applyAlignment="1">
      <alignment horizontal="center" wrapText="1"/>
    </xf>
    <xf numFmtId="165" fontId="6" fillId="0" borderId="0" xfId="1" applyNumberFormat="1" applyFont="1" applyAlignment="1">
      <alignment horizontal="center" wrapText="1"/>
    </xf>
    <xf numFmtId="0" fontId="0" fillId="5" borderId="0" xfId="0" applyFill="1"/>
    <xf numFmtId="0" fontId="19" fillId="5" borderId="0" xfId="0" applyFont="1" applyFill="1"/>
    <xf numFmtId="164" fontId="6" fillId="6" borderId="0" xfId="0" applyNumberFormat="1" applyFont="1" applyFill="1"/>
    <xf numFmtId="164" fontId="6" fillId="7" borderId="0" xfId="0" applyNumberFormat="1" applyFont="1" applyFill="1"/>
    <xf numFmtId="166" fontId="20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64" fontId="6" fillId="8" borderId="0" xfId="0" applyNumberFormat="1" applyFont="1" applyFill="1"/>
    <xf numFmtId="164" fontId="6" fillId="9" borderId="0" xfId="0" applyNumberFormat="1" applyFont="1" applyFill="1"/>
    <xf numFmtId="164" fontId="6" fillId="0" borderId="0" xfId="0" applyNumberFormat="1" applyFont="1"/>
    <xf numFmtId="0" fontId="5" fillId="0" borderId="0" xfId="0" applyFont="1" applyAlignment="1">
      <alignment vertical="center"/>
    </xf>
    <xf numFmtId="1" fontId="8" fillId="3" borderId="0" xfId="0" applyNumberFormat="1" applyFont="1" applyFill="1" applyAlignment="1">
      <alignment horizontal="left" vertical="top" wrapText="1"/>
    </xf>
    <xf numFmtId="1" fontId="6" fillId="0" borderId="0" xfId="0" applyNumberFormat="1" applyFont="1" applyAlignment="1">
      <alignment horizontal="center"/>
    </xf>
    <xf numFmtId="167" fontId="6" fillId="0" borderId="0" xfId="0" applyNumberFormat="1" applyFont="1"/>
    <xf numFmtId="167" fontId="8" fillId="3" borderId="0" xfId="0" applyNumberFormat="1" applyFont="1" applyFill="1" applyAlignment="1">
      <alignment horizontal="left" vertical="top" wrapText="1"/>
    </xf>
    <xf numFmtId="167" fontId="6" fillId="0" borderId="0" xfId="0" applyNumberFormat="1" applyFont="1" applyAlignment="1">
      <alignment horizontal="center"/>
    </xf>
    <xf numFmtId="10" fontId="6" fillId="0" borderId="0" xfId="1" applyNumberFormat="1" applyFont="1" applyBorder="1"/>
    <xf numFmtId="10" fontId="6" fillId="0" borderId="0" xfId="1" applyNumberFormat="1" applyFont="1"/>
    <xf numFmtId="10" fontId="6" fillId="0" borderId="0" xfId="0" applyNumberFormat="1" applyFont="1"/>
    <xf numFmtId="10" fontId="8" fillId="3" borderId="0" xfId="1" applyNumberFormat="1" applyFont="1" applyFill="1" applyAlignment="1">
      <alignment horizontal="left" vertical="top" wrapText="1"/>
    </xf>
    <xf numFmtId="165" fontId="22" fillId="0" borderId="0" xfId="1" applyNumberFormat="1" applyFont="1" applyAlignment="1">
      <alignment horizontal="center" wrapText="1"/>
    </xf>
    <xf numFmtId="0" fontId="22" fillId="0" borderId="0" xfId="1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2" fontId="22" fillId="0" borderId="0" xfId="1" applyNumberFormat="1" applyFont="1" applyAlignment="1">
      <alignment horizontal="center"/>
    </xf>
    <xf numFmtId="2" fontId="22" fillId="0" borderId="0" xfId="1" applyNumberFormat="1" applyFont="1"/>
    <xf numFmtId="2" fontId="22" fillId="0" borderId="0" xfId="0" applyNumberFormat="1" applyFont="1"/>
    <xf numFmtId="1" fontId="22" fillId="0" borderId="0" xfId="0" applyNumberFormat="1" applyFont="1"/>
    <xf numFmtId="10" fontId="22" fillId="0" borderId="0" xfId="1" applyNumberFormat="1" applyFont="1"/>
    <xf numFmtId="1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center" wrapText="1"/>
    </xf>
    <xf numFmtId="0" fontId="24" fillId="0" borderId="0" xfId="1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2" fontId="24" fillId="0" borderId="0" xfId="1" applyNumberFormat="1" applyFont="1" applyAlignment="1">
      <alignment horizontal="center"/>
    </xf>
    <xf numFmtId="2" fontId="24" fillId="0" borderId="0" xfId="1" applyNumberFormat="1" applyFont="1"/>
    <xf numFmtId="10" fontId="24" fillId="0" borderId="0" xfId="1" applyNumberFormat="1" applyFont="1"/>
    <xf numFmtId="2" fontId="24" fillId="0" borderId="0" xfId="0" applyNumberFormat="1" applyFont="1"/>
    <xf numFmtId="1" fontId="24" fillId="0" borderId="0" xfId="0" applyNumberFormat="1" applyFont="1"/>
    <xf numFmtId="1" fontId="24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6" fillId="0" borderId="0" xfId="1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2" fontId="26" fillId="0" borderId="0" xfId="1" applyNumberFormat="1" applyFont="1" applyAlignment="1">
      <alignment horizontal="center"/>
    </xf>
    <xf numFmtId="2" fontId="26" fillId="0" borderId="0" xfId="1" applyNumberFormat="1" applyFont="1"/>
    <xf numFmtId="10" fontId="26" fillId="0" borderId="0" xfId="1" applyNumberFormat="1" applyFont="1"/>
    <xf numFmtId="2" fontId="26" fillId="0" borderId="0" xfId="0" applyNumberFormat="1" applyFont="1"/>
    <xf numFmtId="1" fontId="26" fillId="0" borderId="0" xfId="0" applyNumberFormat="1" applyFont="1"/>
    <xf numFmtId="1" fontId="26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0" fontId="0" fillId="0" borderId="0" xfId="0"/>
    <xf numFmtId="0" fontId="30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0" fillId="0" borderId="0" xfId="0"/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1" fillId="4" borderId="1" xfId="1" applyNumberFormat="1" applyFont="1" applyFill="1" applyBorder="1" applyAlignment="1">
      <alignment horizontal="center" vertical="center"/>
    </xf>
    <xf numFmtId="0" fontId="11" fillId="4" borderId="3" xfId="1" applyNumberFormat="1" applyFont="1" applyFill="1" applyBorder="1" applyAlignment="1">
      <alignment horizontal="center" vertical="center"/>
    </xf>
    <xf numFmtId="0" fontId="11" fillId="4" borderId="4" xfId="1" applyNumberFormat="1" applyFont="1" applyFill="1" applyBorder="1" applyAlignment="1">
      <alignment horizontal="center" vertical="center"/>
    </xf>
    <xf numFmtId="0" fontId="11" fillId="4" borderId="6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0.0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.0%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900A0A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6"/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83-40D1-BFF8-B11E6A80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08003000"/>
        <c:axId val="2107999448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983-40D1-BFF8-B11E6A80CCA8}"/>
            </c:ext>
          </c:extLst>
        </c:ser>
        <c:ser>
          <c:idx val="2"/>
          <c:order val="1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983-40D1-BFF8-B11E6A80CCA8}"/>
            </c:ext>
          </c:extLst>
        </c:ser>
        <c:ser>
          <c:idx val="4"/>
          <c:order val="2"/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983-40D1-BFF8-B11E6A80CCA8}"/>
            </c:ext>
          </c:extLst>
        </c:ser>
        <c:ser>
          <c:idx val="1"/>
          <c:order val="3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983-40D1-BFF8-B11E6A80CCA8}"/>
            </c:ext>
          </c:extLst>
        </c:ser>
        <c:ser>
          <c:idx val="8"/>
          <c:order val="4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F983-40D1-BFF8-B11E6A80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986440"/>
        <c:axId val="2107992792"/>
      </c:lineChart>
      <c:lineChart>
        <c:grouping val="standard"/>
        <c:varyColors val="0"/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F983-40D1-BFF8-B11E6A80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003000"/>
        <c:axId val="2107999448"/>
      </c:lineChart>
      <c:catAx>
        <c:axId val="2107986440"/>
        <c:scaling>
          <c:orientation val="minMax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992792"/>
        <c:crossesAt val="0"/>
        <c:auto val="0"/>
        <c:lblAlgn val="ctr"/>
        <c:lblOffset val="100"/>
        <c:tickMarkSkip val="7"/>
        <c:noMultiLvlLbl val="1"/>
      </c:catAx>
      <c:valAx>
        <c:axId val="2107992792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986440"/>
        <c:crosses val="autoZero"/>
        <c:crossBetween val="between"/>
      </c:valAx>
      <c:valAx>
        <c:axId val="2107999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003000"/>
        <c:crosses val="max"/>
        <c:crossBetween val="between"/>
      </c:valAx>
      <c:catAx>
        <c:axId val="2108003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107999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6"/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E19-41C4-9EDA-B3D1307D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06064280"/>
        <c:axId val="2106060728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E19-41C4-9EDA-B3D1307DD6BF}"/>
            </c:ext>
          </c:extLst>
        </c:ser>
        <c:ser>
          <c:idx val="2"/>
          <c:order val="1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E19-41C4-9EDA-B3D1307DD6BF}"/>
            </c:ext>
          </c:extLst>
        </c:ser>
        <c:ser>
          <c:idx val="4"/>
          <c:order val="2"/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E19-41C4-9EDA-B3D1307DD6BF}"/>
            </c:ext>
          </c:extLst>
        </c:ser>
        <c:ser>
          <c:idx val="1"/>
          <c:order val="3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E19-41C4-9EDA-B3D1307DD6BF}"/>
            </c:ext>
          </c:extLst>
        </c:ser>
        <c:ser>
          <c:idx val="8"/>
          <c:order val="4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E19-41C4-9EDA-B3D1307D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047800"/>
        <c:axId val="2106054072"/>
      </c:lineChart>
      <c:lineChart>
        <c:grouping val="standard"/>
        <c:varyColors val="0"/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E19-41C4-9EDA-B3D1307D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064280"/>
        <c:axId val="2106060728"/>
      </c:lineChart>
      <c:catAx>
        <c:axId val="2106047800"/>
        <c:scaling>
          <c:orientation val="minMax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054072"/>
        <c:crossesAt val="0"/>
        <c:auto val="0"/>
        <c:lblAlgn val="ctr"/>
        <c:lblOffset val="100"/>
        <c:tickMarkSkip val="7"/>
        <c:noMultiLvlLbl val="1"/>
      </c:catAx>
      <c:valAx>
        <c:axId val="2106054072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047800"/>
        <c:crosses val="autoZero"/>
        <c:crossBetween val="between"/>
      </c:valAx>
      <c:valAx>
        <c:axId val="2106060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064280"/>
        <c:crosses val="max"/>
        <c:crossBetween val="between"/>
      </c:valAx>
      <c:catAx>
        <c:axId val="2106064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06060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6"/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B3-494D-A3B0-A3F16EE2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08160264"/>
        <c:axId val="2108156712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B3-494D-A3B0-A3F16EE2AEE0}"/>
            </c:ext>
          </c:extLst>
        </c:ser>
        <c:ser>
          <c:idx val="2"/>
          <c:order val="1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B3-494D-A3B0-A3F16EE2AEE0}"/>
            </c:ext>
          </c:extLst>
        </c:ser>
        <c:ser>
          <c:idx val="4"/>
          <c:order val="2"/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DB3-494D-A3B0-A3F16EE2AEE0}"/>
            </c:ext>
          </c:extLst>
        </c:ser>
        <c:ser>
          <c:idx val="1"/>
          <c:order val="3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DB3-494D-A3B0-A3F16EE2AEE0}"/>
            </c:ext>
          </c:extLst>
        </c:ser>
        <c:ser>
          <c:idx val="8"/>
          <c:order val="4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FDB3-494D-A3B0-A3F16EE2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143688"/>
        <c:axId val="2108149960"/>
      </c:lineChart>
      <c:lineChart>
        <c:grouping val="standard"/>
        <c:varyColors val="0"/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FDB3-494D-A3B0-A3F16EE2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160264"/>
        <c:axId val="2108156712"/>
      </c:lineChart>
      <c:catAx>
        <c:axId val="2108143688"/>
        <c:scaling>
          <c:orientation val="minMax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49960"/>
        <c:crossesAt val="0"/>
        <c:auto val="0"/>
        <c:lblAlgn val="ctr"/>
        <c:lblOffset val="100"/>
        <c:tickMarkSkip val="7"/>
        <c:noMultiLvlLbl val="1"/>
      </c:catAx>
      <c:valAx>
        <c:axId val="2108149960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43688"/>
        <c:crosses val="autoZero"/>
        <c:crossBetween val="between"/>
      </c:valAx>
      <c:valAx>
        <c:axId val="2108156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60264"/>
        <c:crosses val="max"/>
        <c:crossBetween val="between"/>
      </c:valAx>
      <c:catAx>
        <c:axId val="2108160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08156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6"/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09-4876-B39B-43AF739D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08250552"/>
        <c:axId val="2108247000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C09-4876-B39B-43AF739D73FA}"/>
            </c:ext>
          </c:extLst>
        </c:ser>
        <c:ser>
          <c:idx val="2"/>
          <c:order val="1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C09-4876-B39B-43AF739D73FA}"/>
            </c:ext>
          </c:extLst>
        </c:ser>
        <c:ser>
          <c:idx val="4"/>
          <c:order val="2"/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C09-4876-B39B-43AF739D73FA}"/>
            </c:ext>
          </c:extLst>
        </c:ser>
        <c:ser>
          <c:idx val="1"/>
          <c:order val="3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C09-4876-B39B-43AF739D73FA}"/>
            </c:ext>
          </c:extLst>
        </c:ser>
        <c:ser>
          <c:idx val="8"/>
          <c:order val="4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EC09-4876-B39B-43AF739D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233896"/>
        <c:axId val="2108240216"/>
      </c:lineChart>
      <c:lineChart>
        <c:grouping val="standard"/>
        <c:varyColors val="0"/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EC09-4876-B39B-43AF739D7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250552"/>
        <c:axId val="2108247000"/>
      </c:lineChart>
      <c:catAx>
        <c:axId val="2108233896"/>
        <c:scaling>
          <c:orientation val="minMax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40216"/>
        <c:crossesAt val="0"/>
        <c:auto val="0"/>
        <c:lblAlgn val="ctr"/>
        <c:lblOffset val="100"/>
        <c:tickMarkSkip val="7"/>
        <c:noMultiLvlLbl val="1"/>
      </c:catAx>
      <c:valAx>
        <c:axId val="2108240216"/>
        <c:scaling>
          <c:orientation val="minMax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33896"/>
        <c:crosses val="autoZero"/>
        <c:crossBetween val="between"/>
      </c:valAx>
      <c:valAx>
        <c:axId val="21082470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50552"/>
        <c:crosses val="max"/>
        <c:crossBetween val="between"/>
      </c:valAx>
      <c:catAx>
        <c:axId val="2108250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8247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6"/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A3-4987-945F-7CC82BB5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08353768"/>
        <c:axId val="2108350216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EA3-4987-945F-7CC82BB5546A}"/>
            </c:ext>
          </c:extLst>
        </c:ser>
        <c:ser>
          <c:idx val="2"/>
          <c:order val="1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EA3-4987-945F-7CC82BB5546A}"/>
            </c:ext>
          </c:extLst>
        </c:ser>
        <c:ser>
          <c:idx val="4"/>
          <c:order val="2"/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EA3-4987-945F-7CC82BB5546A}"/>
            </c:ext>
          </c:extLst>
        </c:ser>
        <c:ser>
          <c:idx val="1"/>
          <c:order val="3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AEA3-4987-945F-7CC82BB5546A}"/>
            </c:ext>
          </c:extLst>
        </c:ser>
        <c:ser>
          <c:idx val="8"/>
          <c:order val="4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AEA3-4987-945F-7CC82BB5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337192"/>
        <c:axId val="2108343464"/>
      </c:lineChart>
      <c:lineChart>
        <c:grouping val="standard"/>
        <c:varyColors val="0"/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AEA3-4987-945F-7CC82BB5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353768"/>
        <c:axId val="2108350216"/>
      </c:lineChart>
      <c:catAx>
        <c:axId val="2108337192"/>
        <c:scaling>
          <c:orientation val="minMax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343464"/>
        <c:crossesAt val="0"/>
        <c:auto val="0"/>
        <c:lblAlgn val="ctr"/>
        <c:lblOffset val="100"/>
        <c:tickMarkSkip val="7"/>
        <c:noMultiLvlLbl val="1"/>
      </c:catAx>
      <c:valAx>
        <c:axId val="2108343464"/>
        <c:scaling>
          <c:orientation val="minMax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337192"/>
        <c:crosses val="autoZero"/>
        <c:crossBetween val="between"/>
      </c:valAx>
      <c:valAx>
        <c:axId val="2108350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353768"/>
        <c:crosses val="max"/>
        <c:crossBetween val="between"/>
      </c:valAx>
      <c:catAx>
        <c:axId val="2108353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08350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6"/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210-478C-84B8-1FFAA084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08433416"/>
        <c:axId val="210842986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210-478C-84B8-1FFAA0842ED5}"/>
            </c:ext>
          </c:extLst>
        </c:ser>
        <c:ser>
          <c:idx val="2"/>
          <c:order val="1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210-478C-84B8-1FFAA0842ED5}"/>
            </c:ext>
          </c:extLst>
        </c:ser>
        <c:ser>
          <c:idx val="4"/>
          <c:order val="2"/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210-478C-84B8-1FFAA0842ED5}"/>
            </c:ext>
          </c:extLst>
        </c:ser>
        <c:ser>
          <c:idx val="1"/>
          <c:order val="3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210-478C-84B8-1FFAA0842ED5}"/>
            </c:ext>
          </c:extLst>
        </c:ser>
        <c:ser>
          <c:idx val="8"/>
          <c:order val="4"/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1210-478C-84B8-1FFAA084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16840"/>
        <c:axId val="2108423112"/>
      </c:lineChart>
      <c:lineChart>
        <c:grouping val="standard"/>
        <c:varyColors val="0"/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1210-478C-84B8-1FFAA084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33416"/>
        <c:axId val="2108429864"/>
      </c:lineChart>
      <c:catAx>
        <c:axId val="2108416840"/>
        <c:scaling>
          <c:orientation val="minMax"/>
        </c:scaling>
        <c:delete val="0"/>
        <c:axPos val="b"/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23112"/>
        <c:crossesAt val="0"/>
        <c:auto val="0"/>
        <c:lblAlgn val="ctr"/>
        <c:lblOffset val="100"/>
        <c:tickMarkSkip val="7"/>
        <c:noMultiLvlLbl val="1"/>
      </c:catAx>
      <c:valAx>
        <c:axId val="2108423112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16840"/>
        <c:crosses val="autoZero"/>
        <c:crossBetween val="between"/>
      </c:valAx>
      <c:valAx>
        <c:axId val="2108429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33416"/>
        <c:crosses val="max"/>
        <c:crossBetween val="between"/>
      </c:valAx>
      <c:catAx>
        <c:axId val="2108433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8429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'Run Chart Template'!$BP$6</c:f>
          <c:strCache>
            <c:ptCount val="1"/>
            <c:pt idx="0">
              <c:v>Project 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7"/>
          <c:tx>
            <c:strRef>
              <c:f>'Run Chart Template'!$D$4</c:f>
              <c:strCache>
                <c:ptCount val="1"/>
                <c:pt idx="0">
                  <c:v>Cohort Size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6-Nov</c:v>
              </c:pt>
              <c:pt idx="1">
                <c:v>13-Nov</c:v>
              </c:pt>
              <c:pt idx="2">
                <c:v>20-Nov</c:v>
              </c:pt>
              <c:pt idx="3">
                <c:v>27-Nov</c:v>
              </c:pt>
              <c:pt idx="4">
                <c:v>4-Dec</c:v>
              </c:pt>
              <c:pt idx="5">
                <c:v>11-Dec</c:v>
              </c:pt>
              <c:pt idx="6">
                <c:v>18-Dec</c:v>
              </c:pt>
              <c:pt idx="7">
                <c:v>25-Dec</c:v>
              </c:pt>
              <c:pt idx="8">
                <c:v>1-Jan</c:v>
              </c:pt>
              <c:pt idx="9">
                <c:v>8-Jan</c:v>
              </c:pt>
              <c:pt idx="10">
                <c:v>15-Jan</c:v>
              </c:pt>
              <c:pt idx="11">
                <c:v>22-Jan</c:v>
              </c:pt>
              <c:pt idx="12">
                <c:v>29-Jan</c:v>
              </c:pt>
              <c:pt idx="13">
                <c:v>5-Feb</c:v>
              </c:pt>
              <c:pt idx="14">
                <c:v>12-Feb</c:v>
              </c:pt>
              <c:pt idx="15">
                <c:v>19-Feb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Template'!$D$5:$D$252</c15:sqref>
                  </c15:fullRef>
                </c:ext>
              </c:extLst>
              <c:f>'Run Chart Template'!$D$5:$D$21</c:f>
              <c:numCache>
                <c:formatCode>General</c:formatCode>
                <c:ptCount val="17"/>
                <c:pt idx="0">
                  <c:v>622</c:v>
                </c:pt>
                <c:pt idx="1">
                  <c:v>626</c:v>
                </c:pt>
                <c:pt idx="2">
                  <c:v>632</c:v>
                </c:pt>
                <c:pt idx="3">
                  <c:v>623</c:v>
                </c:pt>
                <c:pt idx="4">
                  <c:v>618</c:v>
                </c:pt>
                <c:pt idx="5">
                  <c:v>623</c:v>
                </c:pt>
                <c:pt idx="6">
                  <c:v>621</c:v>
                </c:pt>
                <c:pt idx="7">
                  <c:v>616</c:v>
                </c:pt>
                <c:pt idx="8">
                  <c:v>613</c:v>
                </c:pt>
                <c:pt idx="9">
                  <c:v>601</c:v>
                </c:pt>
                <c:pt idx="10">
                  <c:v>604</c:v>
                </c:pt>
                <c:pt idx="11">
                  <c:v>605</c:v>
                </c:pt>
                <c:pt idx="12">
                  <c:v>602</c:v>
                </c:pt>
                <c:pt idx="13">
                  <c:v>603</c:v>
                </c:pt>
                <c:pt idx="14">
                  <c:v>603</c:v>
                </c:pt>
                <c:pt idx="15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1-4F65-8359-5044DF92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17957784"/>
        <c:axId val="2117954232"/>
      </c:barChart>
      <c:lineChart>
        <c:grouping val="standard"/>
        <c:varyColors val="0"/>
        <c:ser>
          <c:idx val="6"/>
          <c:order val="0"/>
          <c:tx>
            <c:strRef>
              <c:f>'Run Chart Template'!$AK$4</c:f>
              <c:strCache>
                <c:ptCount val="1"/>
                <c:pt idx="0">
                  <c:v>Upper Limit 2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Template'!$AK$5:$AK$252</c15:sqref>
                  </c15:fullRef>
                </c:ext>
              </c:extLst>
              <c:f>'Run Chart Template'!$AK$5:$AK$21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0.81020310463726808</c:v>
                </c:pt>
                <c:pt idx="8">
                  <c:v>0.81020310463726808</c:v>
                </c:pt>
                <c:pt idx="9">
                  <c:v>0.81020310463726808</c:v>
                </c:pt>
                <c:pt idx="10">
                  <c:v>0.81020310463726808</c:v>
                </c:pt>
                <c:pt idx="11">
                  <c:v>0.81020310463726808</c:v>
                </c:pt>
                <c:pt idx="12">
                  <c:v>0.81020310463726808</c:v>
                </c:pt>
                <c:pt idx="13">
                  <c:v>0.81020310463726808</c:v>
                </c:pt>
                <c:pt idx="14">
                  <c:v>0.81020310463726808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1-4F65-8359-5044DF9217B8}"/>
            </c:ext>
          </c:extLst>
        </c:ser>
        <c:ser>
          <c:idx val="0"/>
          <c:order val="1"/>
          <c:tx>
            <c:strRef>
              <c:f>'Run Chart Template'!$C$4</c:f>
              <c:strCache>
                <c:ptCount val="1"/>
                <c:pt idx="0">
                  <c:v>Variable Name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Template'!$E$5:$E$252</c15:sqref>
                  </c15:fullRef>
                </c:ext>
              </c:extLst>
              <c:f>'Run Chart Template'!$E$5:$E$21</c:f>
              <c:numCache>
                <c:formatCode>General</c:formatCode>
                <c:ptCount val="17"/>
                <c:pt idx="0">
                  <c:v>0.65</c:v>
                </c:pt>
                <c:pt idx="1">
                  <c:v>0.66</c:v>
                </c:pt>
                <c:pt idx="2">
                  <c:v>0.65</c:v>
                </c:pt>
                <c:pt idx="3">
                  <c:v>0.66</c:v>
                </c:pt>
                <c:pt idx="4">
                  <c:v>0.65</c:v>
                </c:pt>
                <c:pt idx="5">
                  <c:v>0.67</c:v>
                </c:pt>
                <c:pt idx="6">
                  <c:v>0.68</c:v>
                </c:pt>
                <c:pt idx="7">
                  <c:v>0.74</c:v>
                </c:pt>
                <c:pt idx="8">
                  <c:v>0.74</c:v>
                </c:pt>
                <c:pt idx="9">
                  <c:v>0.73</c:v>
                </c:pt>
                <c:pt idx="10">
                  <c:v>0.75</c:v>
                </c:pt>
                <c:pt idx="11">
                  <c:v>0.78</c:v>
                </c:pt>
                <c:pt idx="12">
                  <c:v>0.76</c:v>
                </c:pt>
                <c:pt idx="13">
                  <c:v>0.77</c:v>
                </c:pt>
                <c:pt idx="14">
                  <c:v>0.78</c:v>
                </c:pt>
                <c:pt idx="15">
                  <c:v>0.86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1-4F65-8359-5044DF9217B8}"/>
            </c:ext>
          </c:extLst>
        </c:ser>
        <c:ser>
          <c:idx val="2"/>
          <c:order val="2"/>
          <c:tx>
            <c:strRef>
              <c:f>'Run Chart Template'!$J$4</c:f>
              <c:strCache>
                <c:ptCount val="1"/>
                <c:pt idx="0">
                  <c:v>Process Mean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Template'!$J$5:$J$252</c15:sqref>
                  </c15:fullRef>
                </c:ext>
              </c:extLst>
              <c:f>'Run Chart Template'!$J$5:$J$21</c:f>
              <c:numCache>
                <c:formatCode>0.00</c:formatCode>
                <c:ptCount val="17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1-4F65-8359-5044DF9217B8}"/>
            </c:ext>
          </c:extLst>
        </c:ser>
        <c:ser>
          <c:idx val="4"/>
          <c:order val="3"/>
          <c:tx>
            <c:strRef>
              <c:f>'Run Chart Template'!$AE$4</c:f>
              <c:strCache>
                <c:ptCount val="1"/>
                <c:pt idx="0">
                  <c:v>Target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Template'!$AE$5:$AE$252</c15:sqref>
                  </c15:fullRef>
                </c:ext>
              </c:extLst>
              <c:f>'Run Chart Template'!$AE$5:$AE$21</c:f>
              <c:numCache>
                <c:formatCode>0.00</c:formatCode>
                <c:ptCount val="17"/>
                <c:pt idx="0">
                  <c:v>0.86470000000000002</c:v>
                </c:pt>
                <c:pt idx="1">
                  <c:v>0.86470000000000002</c:v>
                </c:pt>
                <c:pt idx="2">
                  <c:v>0.86470000000000002</c:v>
                </c:pt>
                <c:pt idx="3">
                  <c:v>0.86470000000000002</c:v>
                </c:pt>
                <c:pt idx="4">
                  <c:v>0.86470000000000002</c:v>
                </c:pt>
                <c:pt idx="5">
                  <c:v>0.86470000000000002</c:v>
                </c:pt>
                <c:pt idx="6">
                  <c:v>0.86470000000000002</c:v>
                </c:pt>
                <c:pt idx="7">
                  <c:v>0.86470000000000002</c:v>
                </c:pt>
                <c:pt idx="8">
                  <c:v>0.86470000000000002</c:v>
                </c:pt>
                <c:pt idx="9">
                  <c:v>0.86470000000000002</c:v>
                </c:pt>
                <c:pt idx="10">
                  <c:v>0.86470000000000002</c:v>
                </c:pt>
                <c:pt idx="11">
                  <c:v>0.86470000000000002</c:v>
                </c:pt>
                <c:pt idx="12">
                  <c:v>0.86470000000000002</c:v>
                </c:pt>
                <c:pt idx="13">
                  <c:v>0.86470000000000002</c:v>
                </c:pt>
                <c:pt idx="14">
                  <c:v>0.86470000000000002</c:v>
                </c:pt>
                <c:pt idx="15">
                  <c:v>0.86470000000000002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41-4F65-8359-5044DF9217B8}"/>
            </c:ext>
          </c:extLst>
        </c:ser>
        <c:ser>
          <c:idx val="1"/>
          <c:order val="4"/>
          <c:tx>
            <c:strRef>
              <c:f>'Run Chart Template'!$L$4</c:f>
              <c:strCache>
                <c:ptCount val="1"/>
                <c:pt idx="0">
                  <c:v>2nd Mean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Template'!$L$5:$L$252</c15:sqref>
                  </c15:fullRef>
                </c:ext>
              </c:extLst>
              <c:f>'Run Chart Template'!$L$5:$L$21</c:f>
              <c:numCache>
                <c:formatCode>0.00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0.75624999999999998</c:v>
                </c:pt>
                <c:pt idx="8">
                  <c:v>0.75624999999999998</c:v>
                </c:pt>
                <c:pt idx="9">
                  <c:v>0.75624999999999998</c:v>
                </c:pt>
                <c:pt idx="10">
                  <c:v>0.75624999999999998</c:v>
                </c:pt>
                <c:pt idx="11">
                  <c:v>0.75624999999999998</c:v>
                </c:pt>
                <c:pt idx="12">
                  <c:v>0.75624999999999998</c:v>
                </c:pt>
                <c:pt idx="13">
                  <c:v>0.75624999999999998</c:v>
                </c:pt>
                <c:pt idx="14">
                  <c:v>0.75624999999999998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41-4F65-8359-5044DF9217B8}"/>
            </c:ext>
          </c:extLst>
        </c:ser>
        <c:ser>
          <c:idx val="8"/>
          <c:order val="5"/>
          <c:tx>
            <c:strRef>
              <c:f>'Run Chart Template'!$N$4</c:f>
              <c:strCache>
                <c:ptCount val="1"/>
                <c:pt idx="0">
                  <c:v>3rd Mean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Template'!$N$5:$N$252</c15:sqref>
                  </c15:fullRef>
                </c:ext>
              </c:extLst>
              <c:f>'Run Chart Template'!$N$5:$N$21</c:f>
              <c:numCache>
                <c:formatCode>0.00%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41-4F65-8359-5044DF9217B8}"/>
            </c:ext>
          </c:extLst>
        </c:ser>
        <c:ser>
          <c:idx val="7"/>
          <c:order val="8"/>
          <c:tx>
            <c:strRef>
              <c:f>'Run Chart Template'!$AL$4</c:f>
              <c:strCache>
                <c:ptCount val="1"/>
                <c:pt idx="0">
                  <c:v>Lower Limit 2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Template'!$AL$5:$AL$252</c15:sqref>
                  </c15:fullRef>
                </c:ext>
              </c:extLst>
              <c:f>'Run Chart Template'!$AL$5:$AL$21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0.70229689536273188</c:v>
                </c:pt>
                <c:pt idx="8">
                  <c:v>0.70229689536273188</c:v>
                </c:pt>
                <c:pt idx="9">
                  <c:v>0.70229689536273188</c:v>
                </c:pt>
                <c:pt idx="10">
                  <c:v>0.70229689536273188</c:v>
                </c:pt>
                <c:pt idx="11">
                  <c:v>0.70229689536273188</c:v>
                </c:pt>
                <c:pt idx="12">
                  <c:v>0.70229689536273188</c:v>
                </c:pt>
                <c:pt idx="13">
                  <c:v>0.70229689536273188</c:v>
                </c:pt>
                <c:pt idx="14">
                  <c:v>0.70229689536273188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41-4F65-8359-5044DF9217B8}"/>
            </c:ext>
          </c:extLst>
        </c:ser>
        <c:ser>
          <c:idx val="9"/>
          <c:order val="9"/>
          <c:tx>
            <c:strRef>
              <c:f>'Run Chart Template'!$P$4</c:f>
              <c:strCache>
                <c:ptCount val="1"/>
                <c:pt idx="0">
                  <c:v>4th Mean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Template'!$P$5:$P$252</c15:sqref>
                  </c15:fullRef>
                </c:ext>
              </c:extLst>
              <c:f>'Run Chart Template'!$P$5:$P$21</c:f>
              <c:numCache>
                <c:formatCode>0.00%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41-4F65-8359-5044DF9217B8}"/>
            </c:ext>
          </c:extLst>
        </c:ser>
        <c:ser>
          <c:idx val="10"/>
          <c:order val="10"/>
          <c:tx>
            <c:strRef>
              <c:f>'Run Chart Template'!$R$4</c:f>
              <c:strCache>
                <c:ptCount val="1"/>
                <c:pt idx="0">
                  <c:v>5th Mean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Template'!$R$5:$R$252</c15:sqref>
                  </c15:fullRef>
                </c:ext>
              </c:extLst>
              <c:f>'Run Chart Template'!$R$5:$R$21</c:f>
              <c:numCache>
                <c:formatCode>0.00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41-4F65-8359-5044DF9217B8}"/>
            </c:ext>
          </c:extLst>
        </c:ser>
        <c:ser>
          <c:idx val="11"/>
          <c:order val="11"/>
          <c:tx>
            <c:strRef>
              <c:f>'Run Chart Template'!$AJ$4</c:f>
              <c:strCache>
                <c:ptCount val="1"/>
                <c:pt idx="0">
                  <c:v>Lower Limit 1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Template'!$AJ$5:$AJ$252</c15:sqref>
                  </c15:fullRef>
                </c:ext>
              </c:extLst>
              <c:f>'Run Chart Template'!$AJ$5:$AJ$21</c:f>
              <c:numCache>
                <c:formatCode>0.000%</c:formatCode>
                <c:ptCount val="17"/>
                <c:pt idx="0">
                  <c:v>0.62792865097050909</c:v>
                </c:pt>
                <c:pt idx="1">
                  <c:v>0.62792865097050909</c:v>
                </c:pt>
                <c:pt idx="2">
                  <c:v>0.62792865097050909</c:v>
                </c:pt>
                <c:pt idx="3">
                  <c:v>0.62792865097050909</c:v>
                </c:pt>
                <c:pt idx="4">
                  <c:v>0.62792865097050909</c:v>
                </c:pt>
                <c:pt idx="5">
                  <c:v>0.62792865097050909</c:v>
                </c:pt>
                <c:pt idx="6">
                  <c:v>0.62792865097050909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41-4F65-8359-5044DF9217B8}"/>
            </c:ext>
          </c:extLst>
        </c:ser>
        <c:ser>
          <c:idx val="12"/>
          <c:order val="12"/>
          <c:tx>
            <c:strRef>
              <c:f>'Run Chart Template'!$AI$4</c:f>
              <c:strCache>
                <c:ptCount val="1"/>
                <c:pt idx="0">
                  <c:v>Upper Limit 1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Template'!$AI$5:$AI$252</c15:sqref>
                  </c15:fullRef>
                </c:ext>
              </c:extLst>
              <c:f>'Run Chart Template'!$AI$5:$AI$21</c:f>
              <c:numCache>
                <c:formatCode>0.000%</c:formatCode>
                <c:ptCount val="17"/>
                <c:pt idx="0">
                  <c:v>0.69207134902949097</c:v>
                </c:pt>
                <c:pt idx="1">
                  <c:v>0.69207134902949097</c:v>
                </c:pt>
                <c:pt idx="2">
                  <c:v>0.69207134902949097</c:v>
                </c:pt>
                <c:pt idx="3">
                  <c:v>0.69207134902949097</c:v>
                </c:pt>
                <c:pt idx="4">
                  <c:v>0.69207134902949097</c:v>
                </c:pt>
                <c:pt idx="5">
                  <c:v>0.69207134902949097</c:v>
                </c:pt>
                <c:pt idx="6">
                  <c:v>0.69207134902949097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41-4F65-8359-5044DF9217B8}"/>
            </c:ext>
          </c:extLst>
        </c:ser>
        <c:ser>
          <c:idx val="13"/>
          <c:order val="13"/>
          <c:tx>
            <c:strRef>
              <c:f>'Run Chart Template'!$AM$4</c:f>
              <c:strCache>
                <c:ptCount val="1"/>
                <c:pt idx="0">
                  <c:v>Upper Limit 3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Template'!$AM$5:$AM$252</c15:sqref>
                  </c15:fullRef>
                </c:ext>
              </c:extLst>
              <c:f>'Run Chart Template'!$AM$5:$AM$21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41-4F65-8359-5044DF9217B8}"/>
            </c:ext>
          </c:extLst>
        </c:ser>
        <c:ser>
          <c:idx val="14"/>
          <c:order val="14"/>
          <c:tx>
            <c:strRef>
              <c:f>'Run Chart Template'!$AN$4</c:f>
              <c:strCache>
                <c:ptCount val="1"/>
                <c:pt idx="0">
                  <c:v>Lower Limit 3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Template'!$AN$5:$AN$252</c15:sqref>
                  </c15:fullRef>
                </c:ext>
              </c:extLst>
              <c:f>'Run Chart Template'!$AN$5:$AN$21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41-4F65-8359-5044DF9217B8}"/>
            </c:ext>
          </c:extLst>
        </c:ser>
        <c:ser>
          <c:idx val="15"/>
          <c:order val="15"/>
          <c:tx>
            <c:strRef>
              <c:f>'Run Chart Template'!$AO$4</c:f>
              <c:strCache>
                <c:ptCount val="1"/>
                <c:pt idx="0">
                  <c:v>Upper Limit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Template'!$AO$5:$AO$252</c15:sqref>
                  </c15:fullRef>
                </c:ext>
              </c:extLst>
              <c:f>'Run Chart Template'!$AO$5:$AO$21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541-4F65-8359-5044DF9217B8}"/>
            </c:ext>
          </c:extLst>
        </c:ser>
        <c:ser>
          <c:idx val="16"/>
          <c:order val="16"/>
          <c:tx>
            <c:strRef>
              <c:f>'Run Chart Template'!$AP$4</c:f>
              <c:strCache>
                <c:ptCount val="1"/>
                <c:pt idx="0">
                  <c:v>Lower Limit 4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Template'!$AP$5:$AP$252</c15:sqref>
                  </c15:fullRef>
                </c:ext>
              </c:extLst>
              <c:f>'Run Chart Template'!$AP$5:$AP$21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541-4F65-8359-5044DF9217B8}"/>
            </c:ext>
          </c:extLst>
        </c:ser>
        <c:ser>
          <c:idx val="17"/>
          <c:order val="17"/>
          <c:tx>
            <c:strRef>
              <c:f>'Run Chart Template'!$AQ$4</c:f>
              <c:strCache>
                <c:ptCount val="1"/>
                <c:pt idx="0">
                  <c:v>Upper Limit 5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Template'!$AQ$5:$AQ$252</c15:sqref>
                  </c15:fullRef>
                </c:ext>
              </c:extLst>
              <c:f>'Run Chart Template'!$AQ$5:$AQ$21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541-4F65-8359-5044DF9217B8}"/>
            </c:ext>
          </c:extLst>
        </c:ser>
        <c:ser>
          <c:idx val="18"/>
          <c:order val="18"/>
          <c:tx>
            <c:strRef>
              <c:f>'Run Chart Template'!$AR$4</c:f>
              <c:strCache>
                <c:ptCount val="1"/>
                <c:pt idx="0">
                  <c:v>Lower Limit 5</c:v>
                </c:pt>
              </c:strCache>
            </c:strRef>
          </c:tx>
          <c:spPr>
            <a:ln w="28575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Template'!$AR$5:$AR$252</c15:sqref>
                  </c15:fullRef>
                </c:ext>
              </c:extLst>
              <c:f>'Run Chart Template'!$AR$5:$AR$21</c:f>
              <c:numCache>
                <c:formatCode>0.000%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541-4F65-8359-5044DF92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41208"/>
        <c:axId val="2117947448"/>
      </c:lineChart>
      <c:lineChart>
        <c:grouping val="standard"/>
        <c:varyColors val="0"/>
        <c:ser>
          <c:idx val="5"/>
          <c:order val="6"/>
          <c:tx>
            <c:strRef>
              <c:f>'Run Chart Template'!$AF$4</c:f>
              <c:strCache>
                <c:ptCount val="1"/>
                <c:pt idx="0">
                  <c:v>Right Vertical Axis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'Run Chart Template'!$B$5:$B$252</c15:sqref>
                  </c15:fullRef>
                </c:ext>
              </c:extLst>
              <c:f>'Run Chart Template'!$B$5:$B$21</c:f>
              <c:numCache>
                <c:formatCode>d\-mmm</c:formatCode>
                <c:ptCount val="17"/>
                <c:pt idx="0">
                  <c:v>42680</c:v>
                </c:pt>
                <c:pt idx="1">
                  <c:v>42687</c:v>
                </c:pt>
                <c:pt idx="2">
                  <c:v>42694</c:v>
                </c:pt>
                <c:pt idx="3">
                  <c:v>42701</c:v>
                </c:pt>
                <c:pt idx="4">
                  <c:v>42708</c:v>
                </c:pt>
                <c:pt idx="5">
                  <c:v>42715</c:v>
                </c:pt>
                <c:pt idx="6">
                  <c:v>42722</c:v>
                </c:pt>
                <c:pt idx="7">
                  <c:v>42729</c:v>
                </c:pt>
                <c:pt idx="8">
                  <c:v>42736</c:v>
                </c:pt>
                <c:pt idx="9">
                  <c:v>42743</c:v>
                </c:pt>
                <c:pt idx="10">
                  <c:v>42750</c:v>
                </c:pt>
                <c:pt idx="11">
                  <c:v>42757</c:v>
                </c:pt>
                <c:pt idx="12">
                  <c:v>42764</c:v>
                </c:pt>
                <c:pt idx="13">
                  <c:v>42771</c:v>
                </c:pt>
                <c:pt idx="14">
                  <c:v>42778</c:v>
                </c:pt>
                <c:pt idx="15">
                  <c:v>42785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'Run Chart Template'!$AF$5:$AF$252</c15:sqref>
                  </c15:fullRef>
                </c:ext>
              </c:extLst>
              <c:f>'Run Chart Template'!$AF$5:$AF$21</c:f>
              <c:numCache>
                <c:formatCode>0</c:formatCode>
                <c:ptCount val="17"/>
                <c:pt idx="0">
                  <c:v>1264</c:v>
                </c:pt>
                <c:pt idx="1">
                  <c:v>1264</c:v>
                </c:pt>
                <c:pt idx="2">
                  <c:v>1264</c:v>
                </c:pt>
                <c:pt idx="3">
                  <c:v>1264</c:v>
                </c:pt>
                <c:pt idx="4">
                  <c:v>1264</c:v>
                </c:pt>
                <c:pt idx="5">
                  <c:v>1264</c:v>
                </c:pt>
                <c:pt idx="6">
                  <c:v>1264</c:v>
                </c:pt>
                <c:pt idx="7">
                  <c:v>1264</c:v>
                </c:pt>
                <c:pt idx="8">
                  <c:v>1264</c:v>
                </c:pt>
                <c:pt idx="9">
                  <c:v>1264</c:v>
                </c:pt>
                <c:pt idx="10">
                  <c:v>1264</c:v>
                </c:pt>
                <c:pt idx="11">
                  <c:v>1264</c:v>
                </c:pt>
                <c:pt idx="12">
                  <c:v>1264</c:v>
                </c:pt>
                <c:pt idx="13">
                  <c:v>1264</c:v>
                </c:pt>
                <c:pt idx="14">
                  <c:v>1264</c:v>
                </c:pt>
                <c:pt idx="15">
                  <c:v>1264</c:v>
                </c:pt>
                <c:pt idx="16">
                  <c:v>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541-4F65-8359-5044DF92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57784"/>
        <c:axId val="2117954232"/>
      </c:lineChart>
      <c:catAx>
        <c:axId val="2117941208"/>
        <c:scaling>
          <c:orientation val="minMax"/>
        </c:scaling>
        <c:delete val="0"/>
        <c:axPos val="b"/>
        <c:title>
          <c:tx>
            <c:strRef>
              <c:f>'Run Chart Template'!$BP$10</c:f>
              <c:strCache>
                <c:ptCount val="1"/>
                <c:pt idx="0">
                  <c:v>Year by Day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947448"/>
        <c:crossesAt val="0"/>
        <c:auto val="0"/>
        <c:lblAlgn val="ctr"/>
        <c:lblOffset val="100"/>
        <c:tickMarkSkip val="7"/>
        <c:noMultiLvlLbl val="1"/>
      </c:catAx>
      <c:valAx>
        <c:axId val="211794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'Run Chart Template'!$BP$14</c:f>
              <c:strCache>
                <c:ptCount val="1"/>
                <c:pt idx="0">
                  <c:v>Rate that you are monitoring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941208"/>
        <c:crosses val="autoZero"/>
        <c:crossBetween val="between"/>
      </c:valAx>
      <c:valAx>
        <c:axId val="21179542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957784"/>
        <c:crosses val="max"/>
        <c:crossBetween val="between"/>
      </c:valAx>
      <c:catAx>
        <c:axId val="2117957784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11795423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20</xdr:col>
      <xdr:colOff>309563</xdr:colOff>
      <xdr:row>25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309563</xdr:colOff>
      <xdr:row>49</xdr:row>
      <xdr:rowOff>59531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20</xdr:col>
      <xdr:colOff>309563</xdr:colOff>
      <xdr:row>73</xdr:row>
      <xdr:rowOff>59531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81396</xdr:colOff>
      <xdr:row>1</xdr:row>
      <xdr:rowOff>0</xdr:rowOff>
    </xdr:from>
    <xdr:to>
      <xdr:col>61</xdr:col>
      <xdr:colOff>394422</xdr:colOff>
      <xdr:row>25</xdr:row>
      <xdr:rowOff>59530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294409</xdr:colOff>
      <xdr:row>1</xdr:row>
      <xdr:rowOff>0</xdr:rowOff>
    </xdr:from>
    <xdr:to>
      <xdr:col>41</xdr:col>
      <xdr:colOff>67108</xdr:colOff>
      <xdr:row>25</xdr:row>
      <xdr:rowOff>51955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20</xdr:col>
      <xdr:colOff>324971</xdr:colOff>
      <xdr:row>97</xdr:row>
      <xdr:rowOff>67235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4</xdr:col>
      <xdr:colOff>134471</xdr:colOff>
      <xdr:row>61</xdr:row>
      <xdr:rowOff>123265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24545" y="9715500"/>
          <a:ext cx="134471" cy="43499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546287</xdr:colOff>
      <xdr:row>6</xdr:row>
      <xdr:rowOff>0</xdr:rowOff>
    </xdr:from>
    <xdr:to>
      <xdr:col>5</xdr:col>
      <xdr:colOff>95250</xdr:colOff>
      <xdr:row>8</xdr:row>
      <xdr:rowOff>100853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022787" y="1381125"/>
          <a:ext cx="168088" cy="3866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549088</xdr:colOff>
      <xdr:row>81</xdr:row>
      <xdr:rowOff>145677</xdr:rowOff>
    </xdr:from>
    <xdr:to>
      <xdr:col>6</xdr:col>
      <xdr:colOff>89647</xdr:colOff>
      <xdr:row>84</xdr:row>
      <xdr:rowOff>44824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574676" y="13368618"/>
          <a:ext cx="145677" cy="36979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259773</xdr:colOff>
      <xdr:row>11</xdr:row>
      <xdr:rowOff>86590</xdr:rowOff>
    </xdr:from>
    <xdr:to>
      <xdr:col>48</xdr:col>
      <xdr:colOff>190501</xdr:colOff>
      <xdr:row>13</xdr:row>
      <xdr:rowOff>17317</xdr:rowOff>
    </xdr:to>
    <xdr:sp macro="" textlink="">
      <xdr:nvSpPr>
        <xdr:cNvPr id="11" name="Left-Right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142046" y="2320635"/>
          <a:ext cx="1143000" cy="24245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346364</xdr:colOff>
      <xdr:row>11</xdr:row>
      <xdr:rowOff>103909</xdr:rowOff>
    </xdr:from>
    <xdr:to>
      <xdr:col>26</xdr:col>
      <xdr:colOff>381867</xdr:colOff>
      <xdr:row>12</xdr:row>
      <xdr:rowOff>133783</xdr:rowOff>
    </xdr:to>
    <xdr:sp macro="" textlink="">
      <xdr:nvSpPr>
        <xdr:cNvPr id="14" name="Left-Right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4893637" y="2337954"/>
          <a:ext cx="1247775" cy="18573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381000</xdr:colOff>
      <xdr:row>10</xdr:row>
      <xdr:rowOff>86591</xdr:rowOff>
    </xdr:from>
    <xdr:to>
      <xdr:col>27</xdr:col>
      <xdr:colOff>559594</xdr:colOff>
      <xdr:row>12</xdr:row>
      <xdr:rowOff>67758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746682" y="2164773"/>
          <a:ext cx="178594" cy="292894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95249</xdr:colOff>
      <xdr:row>35</xdr:row>
      <xdr:rowOff>54428</xdr:rowOff>
    </xdr:from>
    <xdr:to>
      <xdr:col>7</xdr:col>
      <xdr:colOff>273843</xdr:colOff>
      <xdr:row>37</xdr:row>
      <xdr:rowOff>66333</xdr:rowOff>
    </xdr:to>
    <xdr:sp macro="" textlink="">
      <xdr:nvSpPr>
        <xdr:cNvPr id="16" name="Down Arrow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381499" y="5810249"/>
          <a:ext cx="178594" cy="311263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176893</xdr:colOff>
      <xdr:row>55</xdr:row>
      <xdr:rowOff>13607</xdr:rowOff>
    </xdr:from>
    <xdr:to>
      <xdr:col>7</xdr:col>
      <xdr:colOff>355487</xdr:colOff>
      <xdr:row>57</xdr:row>
      <xdr:rowOff>11906</xdr:rowOff>
    </xdr:to>
    <xdr:sp macro="" textlink="">
      <xdr:nvSpPr>
        <xdr:cNvPr id="17" name="Down Arrow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463143" y="8763000"/>
          <a:ext cx="178594" cy="297656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108857</xdr:colOff>
      <xdr:row>81</xdr:row>
      <xdr:rowOff>68035</xdr:rowOff>
    </xdr:from>
    <xdr:to>
      <xdr:col>7</xdr:col>
      <xdr:colOff>287451</xdr:colOff>
      <xdr:row>83</xdr:row>
      <xdr:rowOff>66334</xdr:rowOff>
    </xdr:to>
    <xdr:sp macro="" textlink="">
      <xdr:nvSpPr>
        <xdr:cNvPr id="18" name="Down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395107" y="12709071"/>
          <a:ext cx="178594" cy="297656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136072</xdr:colOff>
      <xdr:row>7</xdr:row>
      <xdr:rowOff>13608</xdr:rowOff>
    </xdr:from>
    <xdr:to>
      <xdr:col>7</xdr:col>
      <xdr:colOff>314666</xdr:colOff>
      <xdr:row>9</xdr:row>
      <xdr:rowOff>11906</xdr:rowOff>
    </xdr:to>
    <xdr:sp macro="" textlink="">
      <xdr:nvSpPr>
        <xdr:cNvPr id="19" name="Down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422322" y="1578429"/>
          <a:ext cx="178594" cy="297656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272143</xdr:colOff>
      <xdr:row>80</xdr:row>
      <xdr:rowOff>81643</xdr:rowOff>
    </xdr:from>
    <xdr:to>
      <xdr:col>7</xdr:col>
      <xdr:colOff>450737</xdr:colOff>
      <xdr:row>82</xdr:row>
      <xdr:rowOff>79942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558393" y="12573000"/>
          <a:ext cx="178594" cy="297656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340179</xdr:colOff>
      <xdr:row>55</xdr:row>
      <xdr:rowOff>136072</xdr:rowOff>
    </xdr:from>
    <xdr:to>
      <xdr:col>7</xdr:col>
      <xdr:colOff>518773</xdr:colOff>
      <xdr:row>57</xdr:row>
      <xdr:rowOff>134371</xdr:rowOff>
    </xdr:to>
    <xdr:sp macro="" textlink="">
      <xdr:nvSpPr>
        <xdr:cNvPr id="21" name="Down Arrow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626429" y="8885465"/>
          <a:ext cx="178594" cy="297656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231320</xdr:colOff>
      <xdr:row>34</xdr:row>
      <xdr:rowOff>95249</xdr:rowOff>
    </xdr:from>
    <xdr:to>
      <xdr:col>7</xdr:col>
      <xdr:colOff>409914</xdr:colOff>
      <xdr:row>36</xdr:row>
      <xdr:rowOff>93548</xdr:rowOff>
    </xdr:to>
    <xdr:sp macro="" textlink="">
      <xdr:nvSpPr>
        <xdr:cNvPr id="22" name="Down Arrow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517570" y="5701392"/>
          <a:ext cx="178594" cy="297656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258536</xdr:colOff>
      <xdr:row>6</xdr:row>
      <xdr:rowOff>81643</xdr:rowOff>
    </xdr:from>
    <xdr:to>
      <xdr:col>7</xdr:col>
      <xdr:colOff>437130</xdr:colOff>
      <xdr:row>8</xdr:row>
      <xdr:rowOff>79942</xdr:rowOff>
    </xdr:to>
    <xdr:sp macro="" textlink="">
      <xdr:nvSpPr>
        <xdr:cNvPr id="23" name="Down Arrow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44786" y="1496786"/>
          <a:ext cx="178594" cy="297656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489857</xdr:colOff>
      <xdr:row>9</xdr:row>
      <xdr:rowOff>81642</xdr:rowOff>
    </xdr:from>
    <xdr:to>
      <xdr:col>28</xdr:col>
      <xdr:colOff>56130</xdr:colOff>
      <xdr:row>11</xdr:row>
      <xdr:rowOff>79941</xdr:rowOff>
    </xdr:to>
    <xdr:sp macro="" textlink="">
      <xdr:nvSpPr>
        <xdr:cNvPr id="24" name="Down Arrow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022536" y="1945821"/>
          <a:ext cx="178594" cy="297656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299357</xdr:colOff>
      <xdr:row>9</xdr:row>
      <xdr:rowOff>68034</xdr:rowOff>
    </xdr:from>
    <xdr:to>
      <xdr:col>48</xdr:col>
      <xdr:colOff>477951</xdr:colOff>
      <xdr:row>11</xdr:row>
      <xdr:rowOff>66333</xdr:rowOff>
    </xdr:to>
    <xdr:sp macro="" textlink="">
      <xdr:nvSpPr>
        <xdr:cNvPr id="25" name="Down Arrow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9690786" y="1932213"/>
          <a:ext cx="178594" cy="297656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217714</xdr:colOff>
      <xdr:row>11</xdr:row>
      <xdr:rowOff>108857</xdr:rowOff>
    </xdr:from>
    <xdr:to>
      <xdr:col>48</xdr:col>
      <xdr:colOff>396308</xdr:colOff>
      <xdr:row>13</xdr:row>
      <xdr:rowOff>90024</xdr:rowOff>
    </xdr:to>
    <xdr:sp macro="" textlink="">
      <xdr:nvSpPr>
        <xdr:cNvPr id="26" name="Down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9609143" y="2272393"/>
          <a:ext cx="178594" cy="280524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0.25327</cdr:x>
      <cdr:y>0.3503</cdr:y>
    </cdr:from>
    <cdr:to>
      <cdr:x>0.26409</cdr:x>
      <cdr:y>0.46476</cdr:y>
    </cdr:to>
    <cdr:sp macro="" textlink="">
      <cdr:nvSpPr>
        <cdr:cNvPr id="2" name="Down Arrow 1">
          <a:extLst xmlns:a="http://schemas.openxmlformats.org/drawingml/2006/main">
            <a:ext uri="{FF2B5EF4-FFF2-40B4-BE49-F238E27FC236}">
              <a16:creationId xmlns:a16="http://schemas.microsoft.com/office/drawing/2014/main" id="{AB8F6A31-3033-4D81-8319-A7F054950CE6}"/>
            </a:ext>
          </a:extLst>
        </cdr:cNvPr>
        <cdr:cNvSpPr/>
      </cdr:nvSpPr>
      <cdr:spPr>
        <a:xfrm xmlns:a="http://schemas.openxmlformats.org/drawingml/2006/main">
          <a:off x="3143510" y="1339799"/>
          <a:ext cx="134297" cy="437776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0.25343</cdr:x>
      <cdr:y>0.22299</cdr:y>
    </cdr:from>
    <cdr:to>
      <cdr:x>0.26493</cdr:x>
      <cdr:y>0.32638</cdr:y>
    </cdr:to>
    <cdr:sp macro="" textlink="">
      <cdr:nvSpPr>
        <cdr:cNvPr id="3" name="Down Arrow 2">
          <a:extLst xmlns:a="http://schemas.openxmlformats.org/drawingml/2006/main">
            <a:ext uri="{FF2B5EF4-FFF2-40B4-BE49-F238E27FC236}">
              <a16:creationId xmlns:a16="http://schemas.microsoft.com/office/drawing/2014/main" id="{0C9C3095-5C43-44E7-AB37-4F6EE7A202F4}"/>
            </a:ext>
          </a:extLst>
        </cdr:cNvPr>
        <cdr:cNvSpPr/>
      </cdr:nvSpPr>
      <cdr:spPr>
        <a:xfrm xmlns:a="http://schemas.openxmlformats.org/drawingml/2006/main">
          <a:off x="3150754" y="847437"/>
          <a:ext cx="142875" cy="392906"/>
        </a:xfrm>
        <a:prstGeom xmlns:a="http://schemas.openxmlformats.org/drawingml/2006/main" prst="downArrow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3</xdr:row>
      <xdr:rowOff>11906</xdr:rowOff>
    </xdr:from>
    <xdr:to>
      <xdr:col>66</xdr:col>
      <xdr:colOff>0</xdr:colOff>
      <xdr:row>29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62</xdr:col>
      <xdr:colOff>71437</xdr:colOff>
      <xdr:row>0</xdr:row>
      <xdr:rowOff>128837</xdr:rowOff>
    </xdr:from>
    <xdr:ext cx="2388395" cy="66756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082462" y="128837"/>
          <a:ext cx="2388395" cy="667561"/>
        </a:xfrm>
        <a:prstGeom prst="rect">
          <a:avLst/>
        </a:prstGeom>
      </xdr:spPr>
    </xdr:pic>
    <xdr:clientData/>
  </xdr:oneCellAnchor>
  <xdr:oneCellAnchor>
    <xdr:from>
      <xdr:col>48</xdr:col>
      <xdr:colOff>583405</xdr:colOff>
      <xdr:row>39</xdr:row>
      <xdr:rowOff>130234</xdr:rowOff>
    </xdr:from>
    <xdr:ext cx="1535908" cy="83893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3091" r="14536"/>
        <a:stretch/>
      </xdr:blipFill>
      <xdr:spPr>
        <a:xfrm>
          <a:off x="4193380" y="7026334"/>
          <a:ext cx="1535908" cy="838938"/>
        </a:xfrm>
        <a:prstGeom prst="rect">
          <a:avLst/>
        </a:prstGeom>
      </xdr:spPr>
    </xdr:pic>
    <xdr:clientData/>
  </xdr:oneCellAnchor>
  <xdr:oneCellAnchor>
    <xdr:from>
      <xdr:col>55</xdr:col>
      <xdr:colOff>500064</xdr:colOff>
      <xdr:row>39</xdr:row>
      <xdr:rowOff>146391</xdr:rowOff>
    </xdr:from>
    <xdr:ext cx="1595436" cy="75848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3489" r="15308" b="9368"/>
        <a:stretch/>
      </xdr:blipFill>
      <xdr:spPr>
        <a:xfrm>
          <a:off x="8310564" y="7042491"/>
          <a:ext cx="1595436" cy="758487"/>
        </a:xfrm>
        <a:prstGeom prst="rect">
          <a:avLst/>
        </a:prstGeom>
      </xdr:spPr>
    </xdr:pic>
    <xdr:clientData/>
  </xdr:oneCellAnchor>
  <xdr:oneCellAnchor>
    <xdr:from>
      <xdr:col>62</xdr:col>
      <xdr:colOff>440530</xdr:colOff>
      <xdr:row>40</xdr:row>
      <xdr:rowOff>5901</xdr:rowOff>
    </xdr:from>
    <xdr:ext cx="1524001" cy="763387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3995" r="13814"/>
        <a:stretch/>
      </xdr:blipFill>
      <xdr:spPr>
        <a:xfrm>
          <a:off x="12451555" y="7063926"/>
          <a:ext cx="1524001" cy="763387"/>
        </a:xfrm>
        <a:prstGeom prst="rect">
          <a:avLst/>
        </a:prstGeom>
      </xdr:spPr>
    </xdr:pic>
    <xdr:clientData/>
  </xdr:oneCellAnchor>
  <xdr:twoCellAnchor>
    <xdr:from>
      <xdr:col>54</xdr:col>
      <xdr:colOff>80455</xdr:colOff>
      <xdr:row>13</xdr:row>
      <xdr:rowOff>65739</xdr:rowOff>
    </xdr:from>
    <xdr:to>
      <xdr:col>55</xdr:col>
      <xdr:colOff>371188</xdr:colOff>
      <xdr:row>18</xdr:row>
      <xdr:rowOff>3494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7341867" y="2710327"/>
          <a:ext cx="895850" cy="722167"/>
          <a:chOff x="9866926" y="2471270"/>
          <a:chExt cx="978027" cy="684814"/>
        </a:xfrm>
      </xdr:grpSpPr>
      <xdr:sp macro="" textlink="">
        <xdr:nvSpPr>
          <xdr:cNvPr id="8" name="Down Arrow 1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 flipV="1">
            <a:off x="10246511" y="2471270"/>
            <a:ext cx="247175" cy="428444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9866926" y="2909863"/>
            <a:ext cx="978027" cy="2462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000" b="1">
                <a:solidFill>
                  <a:sysClr val="windowText" lastClr="000000"/>
                </a:solidFill>
              </a:rPr>
              <a:t>Intervention#1</a:t>
            </a:r>
          </a:p>
        </xdr:txBody>
      </xdr:sp>
    </xdr:grpSp>
    <xdr:clientData/>
  </xdr:twoCellAnchor>
  <xdr:oneCellAnchor>
    <xdr:from>
      <xdr:col>52</xdr:col>
      <xdr:colOff>526677</xdr:colOff>
      <xdr:row>17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53695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62</xdr:col>
      <xdr:colOff>591443</xdr:colOff>
      <xdr:row>12</xdr:row>
      <xdr:rowOff>23905</xdr:rowOff>
    </xdr:from>
    <xdr:to>
      <xdr:col>64</xdr:col>
      <xdr:colOff>194882</xdr:colOff>
      <xdr:row>16</xdr:row>
      <xdr:rowOff>111072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2693796" y="2511611"/>
          <a:ext cx="813674" cy="714696"/>
          <a:chOff x="9866926" y="2471270"/>
          <a:chExt cx="978027" cy="684814"/>
        </a:xfrm>
      </xdr:grpSpPr>
      <xdr:sp macro="" textlink="">
        <xdr:nvSpPr>
          <xdr:cNvPr id="13" name="Down Arrow 1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 flipV="1">
            <a:off x="10246511" y="2471270"/>
            <a:ext cx="247175" cy="428444"/>
          </a:xfrm>
          <a:prstGeom prst="downArrow">
            <a:avLst/>
          </a:prstGeom>
          <a:solidFill>
            <a:schemeClr val="accent3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9866926" y="2909863"/>
            <a:ext cx="978027" cy="2462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n-US" sz="1000" b="1">
                <a:solidFill>
                  <a:sysClr val="windowText" lastClr="000000"/>
                </a:solidFill>
              </a:rPr>
              <a:t>Intervention#2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237122" displayName="Table134237122" ref="B4:AR283" totalsRowShown="0" headerRowDxfId="44" dataDxfId="43">
  <tableColumns count="43">
    <tableColumn id="1" xr3:uid="{00000000-0010-0000-0000-000001000000}" name="Date" dataDxfId="42"/>
    <tableColumn id="2" xr3:uid="{00000000-0010-0000-0000-000002000000}" name="Variable Name" dataDxfId="41" dataCellStyle="Percent"/>
    <tableColumn id="24" xr3:uid="{00000000-0010-0000-0000-000018000000}" name="Cohort Size" dataDxfId="40" dataCellStyle="Percent"/>
    <tableColumn id="23" xr3:uid="{00000000-0010-0000-0000-000017000000}" name="Data2" dataDxfId="39" dataCellStyle="Percent">
      <calculatedColumnFormula>IF(Table134237122[[#This Row],[Variable Name]]="",#N/A,Table134237122[[#This Row],[Variable Name]])</calculatedColumnFormula>
    </tableColumn>
    <tableColumn id="3" xr3:uid="{00000000-0010-0000-0000-000003000000}" name="MR" dataDxfId="38">
      <calculatedColumnFormula>IFERROR(IF(Table134237122[[#This Row],[Variable Name]]="","",IF(AG4&lt;&gt;AG5,"",ABS(Table134237122[[#This Row],[Variable Name]]-C4))),"")</calculatedColumnFormula>
    </tableColumn>
    <tableColumn id="10" xr3:uid="{00000000-0010-0000-0000-00000A000000}" name="MR Bar with SC" dataDxfId="37" dataCellStyle="Percent">
      <calculatedColumnFormula>IF(Table134237122[[#This Row],[Mean Change]]=1,AVERAGEIFS(Table134237122[MR],Table134237122[Mean Change],1),#N/A)</calculatedColumnFormula>
    </tableColumn>
    <tableColumn id="22" xr3:uid="{00000000-0010-0000-0000-000016000000}" name="MR Bar with SC 2" dataDxfId="36" dataCellStyle="Percent">
      <calculatedColumnFormula>IF(Table134237122[[#This Row],[Mean Change]]=2,AVERAGEIFS(Table134237122[MR],Table134237122[Mean Change],2),#N/A)</calculatedColumnFormula>
    </tableColumn>
    <tableColumn id="21" xr3:uid="{00000000-0010-0000-0000-000015000000}" name="MR Bar with SC 3" dataDxfId="35" dataCellStyle="Percent">
      <calculatedColumnFormula>IF(Table134237122[[#This Row],[Mean Change]]=3,AVERAGEIFS(Table134237122[MR],Table134237122[Mean Change],3),#N/A)</calculatedColumnFormula>
    </tableColumn>
    <tableColumn id="4" xr3:uid="{00000000-0010-0000-0000-000004000000}" name="Process Mean" dataDxfId="34" dataCellStyle="Percent">
      <calculatedColumnFormula>IF(Table134237122[[#This Row],[Variable Name]]="",#N/A,IF(Table134237122[[#This Row],[Mean Change]]=1,(SUMIFS(Table134237122[Variable Name],Table134237122[Mean Change],1)/COUNTIFS(Table134237122[Variable Name],"&gt;"&amp;0,Table134237122[Mean Change],1)),#N/A))</calculatedColumnFormula>
    </tableColumn>
    <tableColumn id="30" xr3:uid="{00000000-0010-0000-0000-00001E000000}" name="1st Mean Values" dataDxfId="33" dataCellStyle="Percent">
      <calculatedColumnFormula>IF(ISERROR(Table134237122[[#This Row],[Mean Change]]),"",IF(Table134237122[[#This Row],[Variable Name]]="","",IF(Table134237122[[#This Row],[Mean Change]]=1,Table134237122[Variable Name],"")))</calculatedColumnFormula>
    </tableColumn>
    <tableColumn id="16" xr3:uid="{00000000-0010-0000-0000-000010000000}" name="2nd Mean" dataDxfId="32" dataCellStyle="Percent">
      <calculatedColumnFormula>IF(Table134237122[[#This Row],[Variable Name]]="",#N/A,IF(Table134237122[[#This Row],[Mean Change]]=2,(SUMIFS(Table134237122[Variable Name],Table134237122[Mean Change],2)/COUNTIFS(Table134237122[Variable Name],"&gt;"&amp;0,Table134237122[Mean Change],2)),#N/A))</calculatedColumnFormula>
    </tableColumn>
    <tableColumn id="31" xr3:uid="{00000000-0010-0000-0000-00001F000000}" name="2nd Mean Values" dataDxfId="31" dataCellStyle="Percent">
      <calculatedColumnFormula>IF(ISERROR(Table134237122[[#This Row],[Mean Change]]),"",IF(Table134237122[[#This Row],[Variable Name]]="","",IF(Table134237122[[#This Row],[Mean Change]]=2,Table134237122[Variable Name],"")))</calculatedColumnFormula>
    </tableColumn>
    <tableColumn id="20" xr3:uid="{00000000-0010-0000-0000-000014000000}" name="3rd Mean" dataDxfId="30" dataCellStyle="Percent">
      <calculatedColumnFormula>IF(Table134237122[[#This Row],[Variable Name]]="",#N/A,IF(Table134237122[[#This Row],[Mean Change]]=3,(SUMIFS(Table134237122[Variable Name],Table134237122[Mean Change],3)/COUNTIFS(Table134237122[Variable Name],"&gt;"&amp;0,Table134237122[Mean Change],3)),#N/A))</calculatedColumnFormula>
    </tableColumn>
    <tableColumn id="32" xr3:uid="{00000000-0010-0000-0000-000020000000}" name="3rd Mean Values" dataDxfId="29" dataCellStyle="Percent">
      <calculatedColumnFormula>IF(ISERROR(Table134237122[[#This Row],[Mean Change]]),"",IF(Table134237122[[#This Row],[Variable Name]]="","",IF(Table134237122[[#This Row],[Mean Change]]=3,Table134237122[Variable Name],"")))</calculatedColumnFormula>
    </tableColumn>
    <tableColumn id="27" xr3:uid="{00000000-0010-0000-0000-00001B000000}" name="4th Mean" dataDxfId="28" dataCellStyle="Percent">
      <calculatedColumnFormula>IF(Table134237122[[#This Row],[Variable Name]]="",#N/A,IF(Table134237122[[#This Row],[Mean Change]]=4,(SUMIFS(Table134237122[Variable Name],Table134237122[Mean Change],4)/COUNTIFS(Table134237122[Variable Name],"&gt;"&amp;0,Table134237122[Mean Change],4)),#N/A))</calculatedColumnFormula>
    </tableColumn>
    <tableColumn id="33" xr3:uid="{00000000-0010-0000-0000-000021000000}" name="4th Mean Values" dataDxfId="27" dataCellStyle="Percent">
      <calculatedColumnFormula>IF(ISERROR(Table134237122[[#This Row],[Mean Change]]),"",IF(Table134237122[[#This Row],[Variable Name]]="","",IF(Table134237122[[#This Row],[Mean Change]]=4,Table134237122[Variable Name],"")))</calculatedColumnFormula>
    </tableColumn>
    <tableColumn id="28" xr3:uid="{00000000-0010-0000-0000-00001C000000}" name="5th Mean" dataDxfId="26" dataCellStyle="Percent">
      <calculatedColumnFormula>IF(Table134237122[[#This Row],[Variable Name]]="",#N/A,IF(Table134237122[[#This Row],[Mean Change]]=5,(SUMIFS(Table134237122[Variable Name],Table134237122[Mean Change],5)/COUNTIFS(Table134237122[Variable Name],"&gt;"&amp;0,Table134237122[Mean Change],5)),#N/A))</calculatedColumnFormula>
    </tableColumn>
    <tableColumn id="34" xr3:uid="{00000000-0010-0000-0000-000022000000}" name="5th Mean  Values" dataDxfId="25" dataCellStyle="Percent">
      <calculatedColumnFormula>IF(ISERROR(Table134237122[[#This Row],[Mean Change]]),"",IF(Table134237122[[#This Row],[Variable Name]]="","",IF(Table134237122[[#This Row],[Mean Change]]=5,Table134237122[Variable Name],"")))</calculatedColumnFormula>
    </tableColumn>
    <tableColumn id="29" xr3:uid="{00000000-0010-0000-0000-00001D000000}" name="Current Mean" dataDxfId="24" dataCellStyle="Percent">
      <calculatedColumnFormula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calculatedColumnFormula>
    </tableColumn>
    <tableColumn id="5" xr3:uid="{00000000-0010-0000-0000-000005000000}" name="UL MR" dataDxfId="23" dataCellStyle="Percent">
      <calculatedColumnFormula>IF(Table134237122[[#This Row],[Mean Change]]=1,3.27*Table134237122[[#This Row],[MR Bar with SC]],IF(Table134237122[[#This Row],[Mean Change]]=2,3.27*Table134237122[[#This Row],[MR Bar with SC 2]],3.27*Table134237122[[#This Row],[MR Bar with SC 3]]))</calculatedColumnFormula>
    </tableColumn>
    <tableColumn id="6" xr3:uid="{00000000-0010-0000-0000-000006000000}" name="MR Bar" dataDxfId="22">
      <calculatedColumnFormula>IF(Table134237122[[#This Row],[Mean Change]]=1,AVERAGEIFS(Table134237122[MR],Table134237122[MR],"&lt;"&amp;Table134237122[[#This Row],[UL MR]],Table134237122[Mean Change],1),#N/A)</calculatedColumnFormula>
    </tableColumn>
    <tableColumn id="7" xr3:uid="{00000000-0010-0000-0000-000007000000}" name="MR Bar 2" dataDxfId="21">
      <calculatedColumnFormula>IF(Table134237122[[#This Row],[Mean Change]]=2,AVERAGEIFS(Table134237122[MR],Table134237122[MR],"&lt;"&amp;Table134237122[[#This Row],[UL MR]],Table134237122[Mean Change],2),#N/A)</calculatedColumnFormula>
    </tableColumn>
    <tableColumn id="14" xr3:uid="{00000000-0010-0000-0000-00000E000000}" name="MR Bar 3" dataDxfId="20">
      <calculatedColumnFormula>IF(Table134237122[[#This Row],[Mean Change]]=3,AVERAGEIFS(Table134237122[MR],Table134237122[MR],"&lt;"&amp;Table134237122[[#This Row],[UL MR]],Table134237122[Mean Change],3),#N/A)</calculatedColumnFormula>
    </tableColumn>
    <tableColumn id="8" xr3:uid="{00000000-0010-0000-0000-000008000000}" name="UCL" dataDxfId="19">
      <calculatedColumnFormula>Table134237122[[#This Row],[Process Mean]]+(2.66*Table134237122[[#This Row],[MR Bar]])</calculatedColumnFormula>
    </tableColumn>
    <tableColumn id="17" xr3:uid="{00000000-0010-0000-0000-000011000000}" name="2nd UCL" dataDxfId="18">
      <calculatedColumnFormula>Table134237122[[#This Row],[2nd Mean]]+(2.66*Table134237122[[#This Row],[MR Bar 2]])</calculatedColumnFormula>
    </tableColumn>
    <tableColumn id="15" xr3:uid="{00000000-0010-0000-0000-00000F000000}" name="3rd UCL" dataDxfId="17">
      <calculatedColumnFormula>Table134237122[[#This Row],[3rd Mean]]+(2.66*Table134237122[[#This Row],[MR Bar 3]])</calculatedColumnFormula>
    </tableColumn>
    <tableColumn id="9" xr3:uid="{00000000-0010-0000-0000-000009000000}" name="LCL" dataDxfId="16">
      <calculatedColumnFormula>Table134237122[[#This Row],[Process Mean]]-(2.66*Table134237122[[#This Row],[MR Bar]])</calculatedColumnFormula>
    </tableColumn>
    <tableColumn id="18" xr3:uid="{00000000-0010-0000-0000-000012000000}" name="2nd LCL" dataDxfId="15">
      <calculatedColumnFormula>Table134237122[[#This Row],[2nd Mean]]-(2.66*Table134237122[[#This Row],[MR Bar 2]])</calculatedColumnFormula>
    </tableColumn>
    <tableColumn id="19" xr3:uid="{00000000-0010-0000-0000-000013000000}" name="3rd LCL" dataDxfId="14">
      <calculatedColumnFormula>Table134237122[[#This Row],[3rd Mean]]-(2.66*Table134237122[[#This Row],[MR Bar 3]])</calculatedColumnFormula>
    </tableColumn>
    <tableColumn id="11" xr3:uid="{00000000-0010-0000-0000-00000B000000}" name="Target" dataDxfId="13">
      <calculatedColumnFormula>IF(Table134237122[[#This Row],[Date]]="",#N/A,IF(Table134237122[[#This Row],[Date]]&lt;$BS$26,#N/A,$BP$26))</calculatedColumnFormula>
    </tableColumn>
    <tableColumn id="12" xr3:uid="{00000000-0010-0000-0000-00000C000000}" name="Right Vertical Axis" dataDxfId="12">
      <calculatedColumnFormula>MAX(Table134237122[Cohort Size])*2</calculatedColumnFormula>
    </tableColumn>
    <tableColumn id="13" xr3:uid="{00000000-0010-0000-0000-00000D000000}" name="Mean Change" dataDxfId="11">
      <calculatedColumnFormula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calculatedColumnFormula>
    </tableColumn>
    <tableColumn id="35" xr3:uid="{00000000-0010-0000-0000-000023000000}" name="Standard Deviation" dataDxfId="10">
      <calculatedColumnFormula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calculatedColumnFormula>
    </tableColumn>
    <tableColumn id="37" xr3:uid="{00000000-0010-0000-0000-000025000000}" name="Upper Limit 1" dataDxfId="9">
      <calculatedColumnFormula>IF(Table134237122[[#This Row],[Mean Change]]=1,(Table134237122[[#This Row],[Standard Deviation]]*3)+$T5,#N/A)</calculatedColumnFormula>
    </tableColumn>
    <tableColumn id="36" xr3:uid="{00000000-0010-0000-0000-000024000000}" name="Lower Limit 1" dataDxfId="8">
      <calculatedColumnFormula>IF(Table134237122[[#This Row],[Mean Change]]=1,$T5-(Table134237122[[#This Row],[Standard Deviation]]*3),#N/A)</calculatedColumnFormula>
    </tableColumn>
    <tableColumn id="25" xr3:uid="{00000000-0010-0000-0000-000019000000}" name="Upper Limit 2" dataDxfId="7">
      <calculatedColumnFormula>IF(Table134237122[[#This Row],[Mean Change]]=2,(Table134237122[[#This Row],[Standard Deviation]]*3)+$T5,#N/A)</calculatedColumnFormula>
    </tableColumn>
    <tableColumn id="26" xr3:uid="{00000000-0010-0000-0000-00001A000000}" name="Lower Limit 2" dataDxfId="6">
      <calculatedColumnFormula>IF(Table134237122[[#This Row],[Mean Change]]=2,$T5-(Table134237122[[#This Row],[Standard Deviation]]*3),#N/A)</calculatedColumnFormula>
    </tableColumn>
    <tableColumn id="43" xr3:uid="{00000000-0010-0000-0000-00002B000000}" name="Upper Limit 3" dataDxfId="5">
      <calculatedColumnFormula>IF(Table134237122[[#This Row],[Mean Change]]=3,(Table134237122[[#This Row],[Standard Deviation]]*3)+$T5,#N/A)</calculatedColumnFormula>
    </tableColumn>
    <tableColumn id="42" xr3:uid="{00000000-0010-0000-0000-00002A000000}" name="Lower Limit 3" dataDxfId="4">
      <calculatedColumnFormula>IF(Table134237122[[#This Row],[Mean Change]]=3,$T5-(Table134237122[[#This Row],[Standard Deviation]]*3),#N/A)</calculatedColumnFormula>
    </tableColumn>
    <tableColumn id="41" xr3:uid="{00000000-0010-0000-0000-000029000000}" name="Upper Limit 4" dataDxfId="3">
      <calculatedColumnFormula>IF(Table134237122[[#This Row],[Mean Change]]=4,(Table134237122[[#This Row],[Standard Deviation]]*3)+$T5,#N/A)</calculatedColumnFormula>
    </tableColumn>
    <tableColumn id="40" xr3:uid="{00000000-0010-0000-0000-000028000000}" name="Lower Limit 4" dataDxfId="2">
      <calculatedColumnFormula>IF(Table134237122[[#This Row],[Mean Change]]=4,$T5-(Table134237122[[#This Row],[Standard Deviation]]*3),#N/A)</calculatedColumnFormula>
    </tableColumn>
    <tableColumn id="39" xr3:uid="{00000000-0010-0000-0000-000027000000}" name="Upper Limit 5" dataDxfId="1">
      <calculatedColumnFormula>IF(Table134237122[[#This Row],[Mean Change]]=5,(Table134237122[[#This Row],[Standard Deviation]]*3)+$T5,#N/A)</calculatedColumnFormula>
    </tableColumn>
    <tableColumn id="38" xr3:uid="{00000000-0010-0000-0000-000026000000}" name="Lower Limit 5" dataDxfId="0">
      <calculatedColumnFormula>IF(Table134237122[[#This Row],[Mean Change]]=5,$T5-(Table134237122[[#This Row],[Standard Deviation]]*3),#N/A)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98"/>
  <sheetViews>
    <sheetView zoomScale="55" zoomScaleNormal="55" zoomScalePageLayoutView="55" workbookViewId="0">
      <selection activeCell="AA41" sqref="AA41"/>
    </sheetView>
  </sheetViews>
  <sheetFormatPr defaultColWidth="9.140625" defaultRowHeight="15" x14ac:dyDescent="0.25"/>
  <cols>
    <col min="1" max="16384" width="9.140625" style="50"/>
  </cols>
  <sheetData>
    <row r="1" spans="1:42" ht="52.5" customHeight="1" x14ac:dyDescent="0.9">
      <c r="A1" s="51" t="s">
        <v>44</v>
      </c>
      <c r="V1" s="51" t="s">
        <v>45</v>
      </c>
      <c r="AP1" s="51" t="s">
        <v>43</v>
      </c>
    </row>
    <row r="2" spans="1:42" ht="12" customHeight="1" x14ac:dyDescent="0.25"/>
    <row r="3" spans="1:42" ht="12" customHeight="1" x14ac:dyDescent="0.25"/>
    <row r="4" spans="1:42" ht="12" customHeight="1" x14ac:dyDescent="0.25"/>
    <row r="5" spans="1:42" ht="12" customHeight="1" x14ac:dyDescent="0.25"/>
    <row r="6" spans="1:42" ht="12" customHeight="1" x14ac:dyDescent="0.25"/>
    <row r="7" spans="1:42" ht="12" customHeight="1" x14ac:dyDescent="0.25"/>
    <row r="8" spans="1:42" ht="12" customHeight="1" x14ac:dyDescent="0.25"/>
    <row r="9" spans="1:42" ht="12" customHeight="1" x14ac:dyDescent="0.25"/>
    <row r="10" spans="1:42" ht="12" customHeight="1" x14ac:dyDescent="0.25"/>
    <row r="11" spans="1:42" ht="12" customHeight="1" x14ac:dyDescent="0.25"/>
    <row r="12" spans="1:42" ht="12" customHeight="1" x14ac:dyDescent="0.25"/>
    <row r="13" spans="1:42" ht="12" customHeight="1" x14ac:dyDescent="0.25"/>
    <row r="14" spans="1:42" ht="12" customHeight="1" x14ac:dyDescent="0.25"/>
    <row r="15" spans="1:42" ht="12" customHeight="1" x14ac:dyDescent="0.25"/>
    <row r="16" spans="1:4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B1:CC283"/>
  <sheetViews>
    <sheetView showGridLines="0" tabSelected="1" zoomScale="85" zoomScaleNormal="85" zoomScalePageLayoutView="85" workbookViewId="0">
      <selection activeCell="B25" sqref="B25"/>
    </sheetView>
  </sheetViews>
  <sheetFormatPr defaultColWidth="9.140625" defaultRowHeight="15" x14ac:dyDescent="0.25"/>
  <cols>
    <col min="1" max="1" width="1.28515625" style="1" customWidth="1"/>
    <col min="2" max="2" width="11.85546875" style="1" customWidth="1"/>
    <col min="3" max="3" width="9.42578125" style="3" customWidth="1"/>
    <col min="4" max="4" width="9" style="3" customWidth="1"/>
    <col min="5" max="19" width="9" style="1" hidden="1" customWidth="1"/>
    <col min="20" max="20" width="9" style="67" hidden="1" customWidth="1"/>
    <col min="21" max="28" width="9" style="1" hidden="1" customWidth="1"/>
    <col min="29" max="32" width="9.140625" style="1" hidden="1" customWidth="1"/>
    <col min="33" max="33" width="6.7109375" style="17" hidden="1" customWidth="1"/>
    <col min="34" max="34" width="8.42578125" style="62" hidden="1" customWidth="1"/>
    <col min="35" max="36" width="8.85546875" style="1" hidden="1" customWidth="1"/>
    <col min="37" max="42" width="9.140625" style="101" hidden="1" customWidth="1"/>
    <col min="43" max="44" width="8.85546875" style="1" hidden="1" customWidth="1"/>
    <col min="45" max="45" width="3.42578125" style="1" customWidth="1"/>
    <col min="46" max="46" width="8.85546875" style="1" customWidth="1"/>
    <col min="47" max="47" width="1.28515625" style="1" customWidth="1"/>
    <col min="48" max="66" width="9" style="1" customWidth="1"/>
    <col min="67" max="67" width="3.85546875" style="1" customWidth="1"/>
    <col min="68" max="68" width="9" style="1" customWidth="1"/>
    <col min="69" max="69" width="1.140625" style="1" customWidth="1"/>
    <col min="70" max="70" width="2" style="1" customWidth="1"/>
    <col min="71" max="72" width="5.85546875" style="1" customWidth="1"/>
    <col min="73" max="73" width="2" style="1" customWidth="1"/>
    <col min="74" max="75" width="5.85546875" style="1" customWidth="1"/>
    <col min="76" max="76" width="2" style="1" customWidth="1"/>
    <col min="77" max="77" width="5.85546875" style="1" customWidth="1"/>
    <col min="78" max="78" width="6" style="1" customWidth="1"/>
    <col min="79" max="79" width="2" style="1" customWidth="1"/>
    <col min="80" max="80" width="5.7109375" style="1" customWidth="1"/>
    <col min="81" max="81" width="5.85546875" style="1" customWidth="1"/>
    <col min="82" max="83" width="5.7109375" style="1" customWidth="1"/>
    <col min="84" max="16384" width="9.140625" style="1"/>
  </cols>
  <sheetData>
    <row r="1" spans="2:81" ht="12.75" x14ac:dyDescent="0.2">
      <c r="AK1" s="1"/>
      <c r="AL1" s="1"/>
      <c r="AM1" s="1"/>
      <c r="AN1" s="1"/>
      <c r="AO1" s="1"/>
      <c r="AP1" s="1"/>
    </row>
    <row r="2" spans="2:81" ht="45.75" customHeight="1" x14ac:dyDescent="0.8">
      <c r="B2" s="104"/>
      <c r="C2" s="104"/>
      <c r="D2" s="104"/>
      <c r="E2" s="104"/>
      <c r="AK2" s="1"/>
      <c r="AL2" s="1"/>
      <c r="AM2" s="1"/>
      <c r="AN2" s="1"/>
      <c r="AO2" s="1"/>
      <c r="AP2" s="1"/>
      <c r="AT2" s="2" t="s">
        <v>0</v>
      </c>
    </row>
    <row r="3" spans="2:81" ht="6" customHeight="1" x14ac:dyDescent="0.2">
      <c r="AK3" s="1"/>
      <c r="AL3" s="1"/>
      <c r="AM3" s="1"/>
      <c r="AN3" s="1"/>
      <c r="AO3" s="1"/>
      <c r="AP3" s="1"/>
    </row>
    <row r="4" spans="2:81" ht="32.25" customHeight="1" x14ac:dyDescent="0.2">
      <c r="B4" s="4" t="s">
        <v>1</v>
      </c>
      <c r="C4" s="4" t="s">
        <v>72</v>
      </c>
      <c r="D4" s="4" t="s">
        <v>2</v>
      </c>
      <c r="E4" s="5" t="s">
        <v>3</v>
      </c>
      <c r="F4" s="6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51</v>
      </c>
      <c r="L4" s="7" t="s">
        <v>9</v>
      </c>
      <c r="M4" s="7" t="s">
        <v>52</v>
      </c>
      <c r="N4" s="8" t="s">
        <v>10</v>
      </c>
      <c r="O4" s="7" t="s">
        <v>53</v>
      </c>
      <c r="P4" s="8" t="s">
        <v>47</v>
      </c>
      <c r="Q4" s="8" t="s">
        <v>54</v>
      </c>
      <c r="R4" s="8" t="s">
        <v>48</v>
      </c>
      <c r="S4" s="8" t="s">
        <v>55</v>
      </c>
      <c r="T4" s="68" t="s">
        <v>50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18</v>
      </c>
      <c r="AC4" s="5" t="s">
        <v>19</v>
      </c>
      <c r="AD4" s="5" t="s">
        <v>20</v>
      </c>
      <c r="AE4" s="5" t="s">
        <v>21</v>
      </c>
      <c r="AF4" s="5" t="s">
        <v>22</v>
      </c>
      <c r="AG4" s="60" t="s">
        <v>23</v>
      </c>
      <c r="AH4" s="63" t="s">
        <v>56</v>
      </c>
      <c r="AI4" s="5" t="s">
        <v>64</v>
      </c>
      <c r="AJ4" s="5" t="s">
        <v>63</v>
      </c>
      <c r="AK4" s="5" t="s">
        <v>62</v>
      </c>
      <c r="AL4" s="5" t="s">
        <v>61</v>
      </c>
      <c r="AM4" s="5" t="s">
        <v>59</v>
      </c>
      <c r="AN4" s="5" t="s">
        <v>60</v>
      </c>
      <c r="AO4" s="5" t="s">
        <v>57</v>
      </c>
      <c r="AP4" s="5" t="s">
        <v>58</v>
      </c>
      <c r="AQ4" s="5" t="s">
        <v>65</v>
      </c>
      <c r="AR4" s="5" t="s">
        <v>66</v>
      </c>
      <c r="BP4" s="105" t="s">
        <v>24</v>
      </c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</row>
    <row r="5" spans="2:81" ht="12.75" customHeight="1" x14ac:dyDescent="0.25">
      <c r="B5" s="9">
        <v>42680</v>
      </c>
      <c r="C5" s="48">
        <v>0.65</v>
      </c>
      <c r="D5" s="10">
        <v>622</v>
      </c>
      <c r="E5" s="11">
        <f>IF(Table134237122[[#This Row],[Variable Name]]="",#N/A,Table134237122[[#This Row],[Variable Name]])</f>
        <v>0.65</v>
      </c>
      <c r="F5" s="12" t="str">
        <f>IFERROR(IF(Table134237122[[#This Row],[Variable Name]]="","",IF(AG4&lt;&gt;AG5,"",ABS(Table134237122[[#This Row],[Variable Name]]-C4))),"")</f>
        <v/>
      </c>
      <c r="G5" s="13">
        <f>IF(Table134237122[[#This Row],[Mean Change]]=1,AVERAGEIFS(Table134237122[MR],Table134237122[Mean Change],1),#N/A)</f>
        <v>1.1666666666666678E-2</v>
      </c>
      <c r="H5" s="13" t="e">
        <f>IF(Table134237122[[#This Row],[Mean Change]]=2,AVERAGEIFS(Table134237122[MR],Table134237122[Mean Change],2),#N/A)</f>
        <v>#N/A</v>
      </c>
      <c r="I5" s="13" t="e">
        <f>IF(Table134237122[[#This Row],[Mean Change]]=3,AVERAGEIFS(Table134237122[MR],Table134237122[Mean Change],3),#N/A)</f>
        <v>#N/A</v>
      </c>
      <c r="J5" s="14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5" s="14">
        <f>IF(ISERROR(Table134237122[[#This Row],[Mean Change]]),"",IF(Table134237122[[#This Row],[Variable Name]]="","",IF(Table134237122[[#This Row],[Mean Change]]=1,Table134237122[Variable Name],"")))</f>
        <v>0.65</v>
      </c>
      <c r="L5" s="1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" s="14" t="str">
        <f>IF(ISERROR(Table134237122[[#This Row],[Mean Change]]),"",IF(Table134237122[[#This Row],[Variable Name]]="","",IF(Table134237122[[#This Row],[Mean Change]]=2,Table134237122[Variable Name],"")))</f>
        <v/>
      </c>
      <c r="N5" s="6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" s="14" t="str">
        <f>IF(ISERROR(Table134237122[[#This Row],[Mean Change]]),"",IF(Table134237122[[#This Row],[Variable Name]]="","",IF(Table134237122[[#This Row],[Mean Change]]=3,Table134237122[Variable Name],"")))</f>
        <v/>
      </c>
      <c r="P5" s="6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" s="14" t="str">
        <f>IF(ISERROR(Table134237122[[#This Row],[Mean Change]]),"",IF(Table134237122[[#This Row],[Variable Name]]="","",IF(Table134237122[[#This Row],[Mean Change]]=4,Table134237122[Variable Name],"")))</f>
        <v/>
      </c>
      <c r="R5" s="1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" s="14" t="str">
        <f>IF(ISERROR(Table134237122[[#This Row],[Mean Change]]),"",IF(Table134237122[[#This Row],[Variable Name]]="","",IF(Table134237122[[#This Row],[Mean Change]]=5,Table134237122[Variable Name],"")))</f>
        <v/>
      </c>
      <c r="T5" s="65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5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5" s="16">
        <f>IF(Table134237122[[#This Row],[Mean Change]]=1,AVERAGEIFS(Table134237122[MR],Table134237122[MR],"&lt;"&amp;Table134237122[[#This Row],[UL MR]],Table134237122[Mean Change],1),#N/A)</f>
        <v>1.1666666666666678E-2</v>
      </c>
      <c r="W5" s="16" t="e">
        <f>IF(Table134237122[[#This Row],[Mean Change]]=2,AVERAGEIFS(Table134237122[MR],Table134237122[MR],"&lt;"&amp;Table134237122[[#This Row],[UL MR]],Table134237122[Mean Change],2),#N/A)</f>
        <v>#N/A</v>
      </c>
      <c r="X5" s="16" t="e">
        <f>IF(Table134237122[[#This Row],[Mean Change]]=3,AVERAGEIFS(Table134237122[MR],Table134237122[MR],"&lt;"&amp;Table134237122[[#This Row],[UL MR]],Table134237122[Mean Change],3),#N/A)</f>
        <v>#N/A</v>
      </c>
      <c r="Y5" s="16">
        <f>Table134237122[[#This Row],[Process Mean]]+(2.66*Table134237122[[#This Row],[MR Bar]])</f>
        <v>0.69103333333333339</v>
      </c>
      <c r="Z5" s="16" t="e">
        <f>Table134237122[[#This Row],[2nd Mean]]+(2.66*Table134237122[[#This Row],[MR Bar 2]])</f>
        <v>#N/A</v>
      </c>
      <c r="AA5" s="16" t="e">
        <f>Table134237122[[#This Row],[3rd Mean]]+(2.66*Table134237122[[#This Row],[MR Bar 3]])</f>
        <v>#N/A</v>
      </c>
      <c r="AB5" s="16">
        <f>Table134237122[[#This Row],[Process Mean]]-(2.66*Table134237122[[#This Row],[MR Bar]])</f>
        <v>0.62896666666666667</v>
      </c>
      <c r="AC5" s="16" t="e">
        <f>Table134237122[[#This Row],[2nd Mean]]-(2.66*Table134237122[[#This Row],[MR Bar 2]])</f>
        <v>#N/A</v>
      </c>
      <c r="AD5" s="16" t="e">
        <f>Table134237122[[#This Row],[3rd Mean]]-(2.66*Table134237122[[#This Row],[MR Bar 3]])</f>
        <v>#N/A</v>
      </c>
      <c r="AE5" s="16">
        <f>IF(Table134237122[[#This Row],[Date]]="",#N/A,IF(Table134237122[[#This Row],[Date]]&lt;$BS$26,#N/A,$BP$26))</f>
        <v>0.86470000000000002</v>
      </c>
      <c r="AF5" s="17">
        <f>MAX(Table134237122[Cohort Size])*2</f>
        <v>1264</v>
      </c>
      <c r="AG5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5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5" s="54">
        <f>IF(Table134237122[[#This Row],[Mean Change]]=1,(Table134237122[[#This Row],[Standard Deviation]]*3)+$T5,#N/A)</f>
        <v>0.69207134902949097</v>
      </c>
      <c r="AJ5" s="55">
        <f>IF(Table134237122[[#This Row],[Mean Change]]=1,$T5-(Table134237122[[#This Row],[Standard Deviation]]*3),#N/A)</f>
        <v>0.62792865097050909</v>
      </c>
      <c r="AK5" s="54" t="e">
        <f>IF(Table134237122[[#This Row],[Mean Change]]=2,(Table134237122[[#This Row],[Standard Deviation]]*3)+$T5,#N/A)</f>
        <v>#N/A</v>
      </c>
      <c r="AL5" s="55" t="e">
        <f>IF(Table134237122[[#This Row],[Mean Change]]=2,$T5-(Table134237122[[#This Row],[Standard Deviation]]*3),#N/A)</f>
        <v>#N/A</v>
      </c>
      <c r="AM5" s="55" t="e">
        <f>IF(Table134237122[[#This Row],[Mean Change]]=3,(Table134237122[[#This Row],[Standard Deviation]]*3)+$T5,#N/A)</f>
        <v>#N/A</v>
      </c>
      <c r="AN5" s="55" t="e">
        <f>IF(Table134237122[[#This Row],[Mean Change]]=3,$T5-(Table134237122[[#This Row],[Standard Deviation]]*3),#N/A)</f>
        <v>#N/A</v>
      </c>
      <c r="AO5" s="55" t="e">
        <f>IF(Table134237122[[#This Row],[Mean Change]]=4,(Table134237122[[#This Row],[Standard Deviation]]*3)+$T5,#N/A)</f>
        <v>#N/A</v>
      </c>
      <c r="AP5" s="55" t="e">
        <f>IF(Table134237122[[#This Row],[Mean Change]]=4,$T5-(Table134237122[[#This Row],[Standard Deviation]]*3),#N/A)</f>
        <v>#N/A</v>
      </c>
      <c r="AQ5" s="55" t="e">
        <f>IF(Table134237122[[#This Row],[Mean Change]]=5,(Table134237122[[#This Row],[Standard Deviation]]*3)+$T5,#N/A)</f>
        <v>#N/A</v>
      </c>
      <c r="AR5" s="55" t="e">
        <f>IF(Table134237122[[#This Row],[Mean Change]]=5,$T5-(Table134237122[[#This Row],[Standard Deviation]]*3),#N/A)</f>
        <v>#N/A</v>
      </c>
      <c r="BP5" s="106" t="s">
        <v>25</v>
      </c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</row>
    <row r="6" spans="2:81" ht="12.75" customHeight="1" x14ac:dyDescent="0.25">
      <c r="B6" s="9">
        <v>42687</v>
      </c>
      <c r="C6" s="48">
        <v>0.66</v>
      </c>
      <c r="D6" s="10">
        <v>626</v>
      </c>
      <c r="E6" s="11">
        <f>IF(Table134237122[[#This Row],[Variable Name]]="",#N/A,Table134237122[[#This Row],[Variable Name]])</f>
        <v>0.66</v>
      </c>
      <c r="F6" s="12">
        <f>IFERROR(IF(Table134237122[[#This Row],[Variable Name]]="","",IF(AG5&lt;&gt;AG6,"",ABS(Table134237122[[#This Row],[Variable Name]]-C5))),"")</f>
        <v>1.0000000000000009E-2</v>
      </c>
      <c r="G6" s="13">
        <f>IF(Table134237122[[#This Row],[Mean Change]]=1,AVERAGEIFS(Table134237122[MR],Table134237122[Mean Change],1),#N/A)</f>
        <v>1.1666666666666678E-2</v>
      </c>
      <c r="H6" s="13" t="e">
        <f>IF(Table134237122[[#This Row],[Mean Change]]=2,AVERAGEIFS(Table134237122[MR],Table134237122[Mean Change],2),#N/A)</f>
        <v>#N/A</v>
      </c>
      <c r="I6" s="13" t="e">
        <f>IF(Table134237122[[#This Row],[Mean Change]]=3,AVERAGEIFS(Table134237122[MR],Table134237122[Mean Change],3),#N/A)</f>
        <v>#N/A</v>
      </c>
      <c r="J6" s="14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6" s="14">
        <f>IF(ISERROR(Table134237122[[#This Row],[Mean Change]]),"",IF(Table134237122[[#This Row],[Variable Name]]="","",IF(Table134237122[[#This Row],[Mean Change]]=1,Table134237122[Variable Name],"")))</f>
        <v>0.66</v>
      </c>
      <c r="L6" s="1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" s="14" t="str">
        <f>IF(ISERROR(Table134237122[[#This Row],[Mean Change]]),"",IF(Table134237122[[#This Row],[Variable Name]]="","",IF(Table134237122[[#This Row],[Mean Change]]=2,Table134237122[Variable Name],"")))</f>
        <v/>
      </c>
      <c r="N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" s="15" t="str">
        <f>IF(ISERROR(Table134237122[[#This Row],[Mean Change]]),"",IF(Table134237122[[#This Row],[Variable Name]]="","",IF(Table134237122[[#This Row],[Mean Change]]=3,Table134237122[Variable Name],"")))</f>
        <v/>
      </c>
      <c r="P6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6" s="15" t="str">
        <f>IF(ISERROR(Table134237122[[#This Row],[Mean Change]]),"",IF(Table134237122[[#This Row],[Variable Name]]="","",IF(Table134237122[[#This Row],[Mean Change]]=4,Table134237122[Variable Name],"")))</f>
        <v/>
      </c>
      <c r="R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" s="15" t="str">
        <f>IF(ISERROR(Table134237122[[#This Row],[Mean Change]]),"",IF(Table134237122[[#This Row],[Variable Name]]="","",IF(Table134237122[[#This Row],[Mean Change]]=5,Table134237122[Variable Name],"")))</f>
        <v/>
      </c>
      <c r="T6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6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6" s="16">
        <f>IF(Table134237122[[#This Row],[Mean Change]]=1,AVERAGEIFS(Table134237122[MR],Table134237122[MR],"&lt;"&amp;Table134237122[[#This Row],[UL MR]],Table134237122[Mean Change],1),#N/A)</f>
        <v>1.1666666666666678E-2</v>
      </c>
      <c r="W6" s="16" t="e">
        <f>IF(Table134237122[[#This Row],[Mean Change]]=2,AVERAGEIFS(Table134237122[MR],Table134237122[MR],"&lt;"&amp;Table134237122[[#This Row],[UL MR]],Table134237122[Mean Change],2),#N/A)</f>
        <v>#N/A</v>
      </c>
      <c r="X6" s="16" t="e">
        <f>IF(Table134237122[[#This Row],[Mean Change]]=3,AVERAGEIFS(Table134237122[MR],Table134237122[MR],"&lt;"&amp;Table134237122[[#This Row],[UL MR]],Table134237122[Mean Change],3),#N/A)</f>
        <v>#N/A</v>
      </c>
      <c r="Y6" s="16">
        <f>Table134237122[[#This Row],[Process Mean]]+(2.66*Table134237122[[#This Row],[MR Bar]])</f>
        <v>0.69103333333333339</v>
      </c>
      <c r="Z6" s="16" t="e">
        <f>Table134237122[[#This Row],[2nd Mean]]+(2.66*Table134237122[[#This Row],[MR Bar 2]])</f>
        <v>#N/A</v>
      </c>
      <c r="AA6" s="16" t="e">
        <f>Table134237122[[#This Row],[3rd Mean]]+(2.66*Table134237122[[#This Row],[MR Bar 3]])</f>
        <v>#N/A</v>
      </c>
      <c r="AB6" s="16">
        <f>Table134237122[[#This Row],[Process Mean]]-(2.66*Table134237122[[#This Row],[MR Bar]])</f>
        <v>0.62896666666666667</v>
      </c>
      <c r="AC6" s="16" t="e">
        <f>Table134237122[[#This Row],[2nd Mean]]-(2.66*Table134237122[[#This Row],[MR Bar 2]])</f>
        <v>#N/A</v>
      </c>
      <c r="AD6" s="16" t="e">
        <f>Table134237122[[#This Row],[3rd Mean]]-(2.66*Table134237122[[#This Row],[MR Bar 3]])</f>
        <v>#N/A</v>
      </c>
      <c r="AE6" s="16">
        <f>IF(Table134237122[[#This Row],[Date]]="",#N/A,IF(Table134237122[[#This Row],[Date]]&lt;$BS$26,#N/A,$BP$26))</f>
        <v>0.86470000000000002</v>
      </c>
      <c r="AF6" s="17">
        <f>MAX(Table134237122[Cohort Size])*2</f>
        <v>1264</v>
      </c>
      <c r="AG6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6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6" s="54">
        <f>IF(Table134237122[[#This Row],[Mean Change]]=1,(Table134237122[[#This Row],[Standard Deviation]]*3)+$T6,#N/A)</f>
        <v>0.69207134902949097</v>
      </c>
      <c r="AJ6" s="55">
        <f>IF(Table134237122[[#This Row],[Mean Change]]=1,$T6-(Table134237122[[#This Row],[Standard Deviation]]*3),#N/A)</f>
        <v>0.62792865097050909</v>
      </c>
      <c r="AK6" s="54" t="e">
        <f>IF(Table134237122[[#This Row],[Mean Change]]=2,(Table134237122[[#This Row],[Standard Deviation]]*3)+$T6,#N/A)</f>
        <v>#N/A</v>
      </c>
      <c r="AL6" s="55" t="e">
        <f>IF(Table134237122[[#This Row],[Mean Change]]=2,$T6-(Table134237122[[#This Row],[Standard Deviation]]*3),#N/A)</f>
        <v>#N/A</v>
      </c>
      <c r="AM6" s="55" t="e">
        <f>IF(Table134237122[[#This Row],[Mean Change]]=3,(Table134237122[[#This Row],[Standard Deviation]]*3)+$T6,#N/A)</f>
        <v>#N/A</v>
      </c>
      <c r="AN6" s="55" t="e">
        <f>IF(Table134237122[[#This Row],[Mean Change]]=3,$T6-(Table134237122[[#This Row],[Standard Deviation]]*3),#N/A)</f>
        <v>#N/A</v>
      </c>
      <c r="AO6" s="55" t="e">
        <f>IF(Table134237122[[#This Row],[Mean Change]]=4,(Table134237122[[#This Row],[Standard Deviation]]*3)+$T6,#N/A)</f>
        <v>#N/A</v>
      </c>
      <c r="AP6" s="55" t="e">
        <f>IF(Table134237122[[#This Row],[Mean Change]]=4,$T6-(Table134237122[[#This Row],[Standard Deviation]]*3),#N/A)</f>
        <v>#N/A</v>
      </c>
      <c r="AQ6" s="55" t="e">
        <f>IF(Table134237122[[#This Row],[Mean Change]]=5,(Table134237122[[#This Row],[Standard Deviation]]*3)+$T6,#N/A)</f>
        <v>#N/A</v>
      </c>
      <c r="AR6" s="55" t="e">
        <f>IF(Table134237122[[#This Row],[Mean Change]]=5,$T6-(Table134237122[[#This Row],[Standard Deviation]]*3),#N/A)</f>
        <v>#N/A</v>
      </c>
      <c r="BP6" s="107" t="s">
        <v>71</v>
      </c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</row>
    <row r="7" spans="2:81" ht="12.75" customHeight="1" x14ac:dyDescent="0.25">
      <c r="B7" s="9">
        <v>42694</v>
      </c>
      <c r="C7" s="48">
        <v>0.65</v>
      </c>
      <c r="D7" s="10">
        <v>632</v>
      </c>
      <c r="E7" s="11">
        <f>IF(Table134237122[[#This Row],[Variable Name]]="",#N/A,Table134237122[[#This Row],[Variable Name]])</f>
        <v>0.65</v>
      </c>
      <c r="F7" s="12">
        <f>IFERROR(IF(Table134237122[[#This Row],[Variable Name]]="","",IF(AG6&lt;&gt;AG7,"",ABS(Table134237122[[#This Row],[Variable Name]]-C6))),"")</f>
        <v>1.0000000000000009E-2</v>
      </c>
      <c r="G7" s="13">
        <f>IF(Table134237122[[#This Row],[Mean Change]]=1,AVERAGEIFS(Table134237122[MR],Table134237122[Mean Change],1),#N/A)</f>
        <v>1.1666666666666678E-2</v>
      </c>
      <c r="H7" s="13" t="e">
        <f>IF(Table134237122[[#This Row],[Mean Change]]=2,AVERAGEIFS(Table134237122[MR],Table134237122[Mean Change],2),#N/A)</f>
        <v>#N/A</v>
      </c>
      <c r="I7" s="13" t="e">
        <f>IF(Table134237122[[#This Row],[Mean Change]]=3,AVERAGEIFS(Table134237122[MR],Table134237122[Mean Change],3),#N/A)</f>
        <v>#N/A</v>
      </c>
      <c r="J7" s="14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7" s="14">
        <f>IF(ISERROR(Table134237122[[#This Row],[Mean Change]]),"",IF(Table134237122[[#This Row],[Variable Name]]="","",IF(Table134237122[[#This Row],[Mean Change]]=1,Table134237122[Variable Name],"")))</f>
        <v>0.65</v>
      </c>
      <c r="L7" s="1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" s="14" t="str">
        <f>IF(ISERROR(Table134237122[[#This Row],[Mean Change]]),"",IF(Table134237122[[#This Row],[Variable Name]]="","",IF(Table134237122[[#This Row],[Mean Change]]=2,Table134237122[Variable Name],"")))</f>
        <v/>
      </c>
      <c r="N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" s="15" t="str">
        <f>IF(ISERROR(Table134237122[[#This Row],[Mean Change]]),"",IF(Table134237122[[#This Row],[Variable Name]]="","",IF(Table134237122[[#This Row],[Mean Change]]=3,Table134237122[Variable Name],"")))</f>
        <v/>
      </c>
      <c r="P7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7" s="15" t="str">
        <f>IF(ISERROR(Table134237122[[#This Row],[Mean Change]]),"",IF(Table134237122[[#This Row],[Variable Name]]="","",IF(Table134237122[[#This Row],[Mean Change]]=4,Table134237122[Variable Name],"")))</f>
        <v/>
      </c>
      <c r="R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" s="15" t="str">
        <f>IF(ISERROR(Table134237122[[#This Row],[Mean Change]]),"",IF(Table134237122[[#This Row],[Variable Name]]="","",IF(Table134237122[[#This Row],[Mean Change]]=5,Table134237122[Variable Name],"")))</f>
        <v/>
      </c>
      <c r="T7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7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7" s="16">
        <f>IF(Table134237122[[#This Row],[Mean Change]]=1,AVERAGEIFS(Table134237122[MR],Table134237122[MR],"&lt;"&amp;Table134237122[[#This Row],[UL MR]],Table134237122[Mean Change],1),#N/A)</f>
        <v>1.1666666666666678E-2</v>
      </c>
      <c r="W7" s="16" t="e">
        <f>IF(Table134237122[[#This Row],[Mean Change]]=2,AVERAGEIFS(Table134237122[MR],Table134237122[MR],"&lt;"&amp;Table134237122[[#This Row],[UL MR]],Table134237122[Mean Change],2),#N/A)</f>
        <v>#N/A</v>
      </c>
      <c r="X7" s="16" t="e">
        <f>IF(Table134237122[[#This Row],[Mean Change]]=3,AVERAGEIFS(Table134237122[MR],Table134237122[MR],"&lt;"&amp;Table134237122[[#This Row],[UL MR]],Table134237122[Mean Change],3),#N/A)</f>
        <v>#N/A</v>
      </c>
      <c r="Y7" s="16">
        <f>Table134237122[[#This Row],[Process Mean]]+(2.66*Table134237122[[#This Row],[MR Bar]])</f>
        <v>0.69103333333333339</v>
      </c>
      <c r="Z7" s="16" t="e">
        <f>Table134237122[[#This Row],[2nd Mean]]+(2.66*Table134237122[[#This Row],[MR Bar 2]])</f>
        <v>#N/A</v>
      </c>
      <c r="AA7" s="16" t="e">
        <f>Table134237122[[#This Row],[3rd Mean]]+(2.66*Table134237122[[#This Row],[MR Bar 3]])</f>
        <v>#N/A</v>
      </c>
      <c r="AB7" s="16">
        <f>Table134237122[[#This Row],[Process Mean]]-(2.66*Table134237122[[#This Row],[MR Bar]])</f>
        <v>0.62896666666666667</v>
      </c>
      <c r="AC7" s="16" t="e">
        <f>Table134237122[[#This Row],[2nd Mean]]-(2.66*Table134237122[[#This Row],[MR Bar 2]])</f>
        <v>#N/A</v>
      </c>
      <c r="AD7" s="16" t="e">
        <f>Table134237122[[#This Row],[3rd Mean]]-(2.66*Table134237122[[#This Row],[MR Bar 3]])</f>
        <v>#N/A</v>
      </c>
      <c r="AE7" s="16">
        <f>IF(Table134237122[[#This Row],[Date]]="",#N/A,IF(Table134237122[[#This Row],[Date]]&lt;$BS$26,#N/A,$BP$26))</f>
        <v>0.86470000000000002</v>
      </c>
      <c r="AF7" s="17">
        <f>MAX(Table134237122[Cohort Size])*2</f>
        <v>1264</v>
      </c>
      <c r="AG7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7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7" s="54">
        <f>IF(Table134237122[[#This Row],[Mean Change]]=1,(Table134237122[[#This Row],[Standard Deviation]]*3)+$T7,#N/A)</f>
        <v>0.69207134902949097</v>
      </c>
      <c r="AJ7" s="55">
        <f>IF(Table134237122[[#This Row],[Mean Change]]=1,$T7-(Table134237122[[#This Row],[Standard Deviation]]*3),#N/A)</f>
        <v>0.62792865097050909</v>
      </c>
      <c r="AK7" s="54" t="e">
        <f>IF(Table134237122[[#This Row],[Mean Change]]=2,(Table134237122[[#This Row],[Standard Deviation]]*3)+$T7,#N/A)</f>
        <v>#N/A</v>
      </c>
      <c r="AL7" s="55" t="e">
        <f>IF(Table134237122[[#This Row],[Mean Change]]=2,$T7-(Table134237122[[#This Row],[Standard Deviation]]*3),#N/A)</f>
        <v>#N/A</v>
      </c>
      <c r="AM7" s="55" t="e">
        <f>IF(Table134237122[[#This Row],[Mean Change]]=3,(Table134237122[[#This Row],[Standard Deviation]]*3)+$T7,#N/A)</f>
        <v>#N/A</v>
      </c>
      <c r="AN7" s="55" t="e">
        <f>IF(Table134237122[[#This Row],[Mean Change]]=3,$T7-(Table134237122[[#This Row],[Standard Deviation]]*3),#N/A)</f>
        <v>#N/A</v>
      </c>
      <c r="AO7" s="55" t="e">
        <f>IF(Table134237122[[#This Row],[Mean Change]]=4,(Table134237122[[#This Row],[Standard Deviation]]*3)+$T7,#N/A)</f>
        <v>#N/A</v>
      </c>
      <c r="AP7" s="55" t="e">
        <f>IF(Table134237122[[#This Row],[Mean Change]]=4,$T7-(Table134237122[[#This Row],[Standard Deviation]]*3),#N/A)</f>
        <v>#N/A</v>
      </c>
      <c r="AQ7" s="55" t="e">
        <f>IF(Table134237122[[#This Row],[Mean Change]]=5,(Table134237122[[#This Row],[Standard Deviation]]*3)+$T7,#N/A)</f>
        <v>#N/A</v>
      </c>
      <c r="AR7" s="55" t="e">
        <f>IF(Table134237122[[#This Row],[Mean Change]]=5,$T7-(Table134237122[[#This Row],[Standard Deviation]]*3),#N/A)</f>
        <v>#N/A</v>
      </c>
      <c r="BP7" s="107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</row>
    <row r="8" spans="2:81" ht="12.75" customHeight="1" x14ac:dyDescent="0.25">
      <c r="B8" s="9">
        <v>42701</v>
      </c>
      <c r="C8" s="48">
        <v>0.66</v>
      </c>
      <c r="D8" s="10">
        <v>623</v>
      </c>
      <c r="E8" s="11">
        <f>IF(Table134237122[[#This Row],[Variable Name]]="",#N/A,Table134237122[[#This Row],[Variable Name]])</f>
        <v>0.66</v>
      </c>
      <c r="F8" s="12">
        <f>IFERROR(IF(Table134237122[[#This Row],[Variable Name]]="","",IF(AG7&lt;&gt;AG8,"",ABS(Table134237122[[#This Row],[Variable Name]]-C7))),"")</f>
        <v>1.0000000000000009E-2</v>
      </c>
      <c r="G8" s="13">
        <f>IF(Table134237122[[#This Row],[Mean Change]]=1,AVERAGEIFS(Table134237122[MR],Table134237122[Mean Change],1),#N/A)</f>
        <v>1.1666666666666678E-2</v>
      </c>
      <c r="H8" s="13" t="e">
        <f>IF(Table134237122[[#This Row],[Mean Change]]=2,AVERAGEIFS(Table134237122[MR],Table134237122[Mean Change],2),#N/A)</f>
        <v>#N/A</v>
      </c>
      <c r="I8" s="13" t="e">
        <f>IF(Table134237122[[#This Row],[Mean Change]]=3,AVERAGEIFS(Table134237122[MR],Table134237122[Mean Change],3),#N/A)</f>
        <v>#N/A</v>
      </c>
      <c r="J8" s="14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8" s="14">
        <f>IF(ISERROR(Table134237122[[#This Row],[Mean Change]]),"",IF(Table134237122[[#This Row],[Variable Name]]="","",IF(Table134237122[[#This Row],[Mean Change]]=1,Table134237122[Variable Name],"")))</f>
        <v>0.66</v>
      </c>
      <c r="L8" s="1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" s="14" t="str">
        <f>IF(ISERROR(Table134237122[[#This Row],[Mean Change]]),"",IF(Table134237122[[#This Row],[Variable Name]]="","",IF(Table134237122[[#This Row],[Mean Change]]=2,Table134237122[Variable Name],"")))</f>
        <v/>
      </c>
      <c r="N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" s="15" t="str">
        <f>IF(ISERROR(Table134237122[[#This Row],[Mean Change]]),"",IF(Table134237122[[#This Row],[Variable Name]]="","",IF(Table134237122[[#This Row],[Mean Change]]=3,Table134237122[Variable Name],"")))</f>
        <v/>
      </c>
      <c r="P8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8" s="15" t="str">
        <f>IF(ISERROR(Table134237122[[#This Row],[Mean Change]]),"",IF(Table134237122[[#This Row],[Variable Name]]="","",IF(Table134237122[[#This Row],[Mean Change]]=4,Table134237122[Variable Name],"")))</f>
        <v/>
      </c>
      <c r="R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" s="15" t="str">
        <f>IF(ISERROR(Table134237122[[#This Row],[Mean Change]]),"",IF(Table134237122[[#This Row],[Variable Name]]="","",IF(Table134237122[[#This Row],[Mean Change]]=5,Table134237122[Variable Name],"")))</f>
        <v/>
      </c>
      <c r="T8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8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8" s="16">
        <f>IF(Table134237122[[#This Row],[Mean Change]]=1,AVERAGEIFS(Table134237122[MR],Table134237122[MR],"&lt;"&amp;Table134237122[[#This Row],[UL MR]],Table134237122[Mean Change],1),#N/A)</f>
        <v>1.1666666666666678E-2</v>
      </c>
      <c r="W8" s="16" t="e">
        <f>IF(Table134237122[[#This Row],[Mean Change]]=2,AVERAGEIFS(Table134237122[MR],Table134237122[MR],"&lt;"&amp;Table134237122[[#This Row],[UL MR]],Table134237122[Mean Change],2),#N/A)</f>
        <v>#N/A</v>
      </c>
      <c r="X8" s="16" t="e">
        <f>IF(Table134237122[[#This Row],[Mean Change]]=3,AVERAGEIFS(Table134237122[MR],Table134237122[MR],"&lt;"&amp;Table134237122[[#This Row],[UL MR]],Table134237122[Mean Change],3),#N/A)</f>
        <v>#N/A</v>
      </c>
      <c r="Y8" s="16">
        <f>Table134237122[[#This Row],[Process Mean]]+(2.66*Table134237122[[#This Row],[MR Bar]])</f>
        <v>0.69103333333333339</v>
      </c>
      <c r="Z8" s="16" t="e">
        <f>Table134237122[[#This Row],[2nd Mean]]+(2.66*Table134237122[[#This Row],[MR Bar 2]])</f>
        <v>#N/A</v>
      </c>
      <c r="AA8" s="16" t="e">
        <f>Table134237122[[#This Row],[3rd Mean]]+(2.66*Table134237122[[#This Row],[MR Bar 3]])</f>
        <v>#N/A</v>
      </c>
      <c r="AB8" s="16">
        <f>Table134237122[[#This Row],[Process Mean]]-(2.66*Table134237122[[#This Row],[MR Bar]])</f>
        <v>0.62896666666666667</v>
      </c>
      <c r="AC8" s="16" t="e">
        <f>Table134237122[[#This Row],[2nd Mean]]-(2.66*Table134237122[[#This Row],[MR Bar 2]])</f>
        <v>#N/A</v>
      </c>
      <c r="AD8" s="16" t="e">
        <f>Table134237122[[#This Row],[3rd Mean]]-(2.66*Table134237122[[#This Row],[MR Bar 3]])</f>
        <v>#N/A</v>
      </c>
      <c r="AE8" s="16">
        <f>IF(Table134237122[[#This Row],[Date]]="",#N/A,IF(Table134237122[[#This Row],[Date]]&lt;$BS$26,#N/A,$BP$26))</f>
        <v>0.86470000000000002</v>
      </c>
      <c r="AF8" s="17">
        <f>MAX(Table134237122[Cohort Size])*2</f>
        <v>1264</v>
      </c>
      <c r="AG8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8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8" s="54">
        <f>IF(Table134237122[[#This Row],[Mean Change]]=1,(Table134237122[[#This Row],[Standard Deviation]]*3)+$T8,#N/A)</f>
        <v>0.69207134902949097</v>
      </c>
      <c r="AJ8" s="55">
        <f>IF(Table134237122[[#This Row],[Mean Change]]=1,$T8-(Table134237122[[#This Row],[Standard Deviation]]*3),#N/A)</f>
        <v>0.62792865097050909</v>
      </c>
      <c r="AK8" s="54" t="e">
        <f>IF(Table134237122[[#This Row],[Mean Change]]=2,(Table134237122[[#This Row],[Standard Deviation]]*3)+$T8,#N/A)</f>
        <v>#N/A</v>
      </c>
      <c r="AL8" s="55" t="e">
        <f>IF(Table134237122[[#This Row],[Mean Change]]=2,$T8-(Table134237122[[#This Row],[Standard Deviation]]*3),#N/A)</f>
        <v>#N/A</v>
      </c>
      <c r="AM8" s="55" t="e">
        <f>IF(Table134237122[[#This Row],[Mean Change]]=3,(Table134237122[[#This Row],[Standard Deviation]]*3)+$T8,#N/A)</f>
        <v>#N/A</v>
      </c>
      <c r="AN8" s="55" t="e">
        <f>IF(Table134237122[[#This Row],[Mean Change]]=3,$T8-(Table134237122[[#This Row],[Standard Deviation]]*3),#N/A)</f>
        <v>#N/A</v>
      </c>
      <c r="AO8" s="55" t="e">
        <f>IF(Table134237122[[#This Row],[Mean Change]]=4,(Table134237122[[#This Row],[Standard Deviation]]*3)+$T8,#N/A)</f>
        <v>#N/A</v>
      </c>
      <c r="AP8" s="55" t="e">
        <f>IF(Table134237122[[#This Row],[Mean Change]]=4,$T8-(Table134237122[[#This Row],[Standard Deviation]]*3),#N/A)</f>
        <v>#N/A</v>
      </c>
      <c r="AQ8" s="55" t="e">
        <f>IF(Table134237122[[#This Row],[Mean Change]]=5,(Table134237122[[#This Row],[Standard Deviation]]*3)+$T8,#N/A)</f>
        <v>#N/A</v>
      </c>
      <c r="AR8" s="55" t="e">
        <f>IF(Table134237122[[#This Row],[Mean Change]]=5,$T8-(Table134237122[[#This Row],[Standard Deviation]]*3),#N/A)</f>
        <v>#N/A</v>
      </c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</row>
    <row r="9" spans="2:81" ht="12.75" customHeight="1" x14ac:dyDescent="0.25">
      <c r="B9" s="9">
        <v>42708</v>
      </c>
      <c r="C9" s="49">
        <v>0.65</v>
      </c>
      <c r="D9" s="21">
        <v>618</v>
      </c>
      <c r="E9" s="11">
        <f>IF(Table134237122[[#This Row],[Variable Name]]="",#N/A,Table134237122[[#This Row],[Variable Name]])</f>
        <v>0.65</v>
      </c>
      <c r="F9" s="12">
        <f>IFERROR(IF(Table134237122[[#This Row],[Variable Name]]="","",IF(AG8&lt;&gt;AG9,"",ABS(Table134237122[[#This Row],[Variable Name]]-C8))),"")</f>
        <v>1.0000000000000009E-2</v>
      </c>
      <c r="G9" s="13">
        <f>IF(Table134237122[[#This Row],[Mean Change]]=1,AVERAGEIFS(Table134237122[MR],Table134237122[Mean Change],1),#N/A)</f>
        <v>1.1666666666666678E-2</v>
      </c>
      <c r="H9" s="13" t="e">
        <f>IF(Table134237122[[#This Row],[Mean Change]]=2,AVERAGEIFS(Table134237122[MR],Table134237122[Mean Change],2),#N/A)</f>
        <v>#N/A</v>
      </c>
      <c r="I9" s="13" t="e">
        <f>IF(Table134237122[[#This Row],[Mean Change]]=3,AVERAGEIFS(Table134237122[MR],Table134237122[Mean Change],3),#N/A)</f>
        <v>#N/A</v>
      </c>
      <c r="J9" s="14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9" s="14">
        <f>IF(ISERROR(Table134237122[[#This Row],[Mean Change]]),"",IF(Table134237122[[#This Row],[Variable Name]]="","",IF(Table134237122[[#This Row],[Mean Change]]=1,Table134237122[Variable Name],"")))</f>
        <v>0.65</v>
      </c>
      <c r="L9" s="1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" s="14" t="str">
        <f>IF(ISERROR(Table134237122[[#This Row],[Mean Change]]),"",IF(Table134237122[[#This Row],[Variable Name]]="","",IF(Table134237122[[#This Row],[Mean Change]]=2,Table134237122[Variable Name],"")))</f>
        <v/>
      </c>
      <c r="N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" s="15" t="str">
        <f>IF(ISERROR(Table134237122[[#This Row],[Mean Change]]),"",IF(Table134237122[[#This Row],[Variable Name]]="","",IF(Table134237122[[#This Row],[Mean Change]]=3,Table134237122[Variable Name],"")))</f>
        <v/>
      </c>
      <c r="P9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9" s="15" t="str">
        <f>IF(ISERROR(Table134237122[[#This Row],[Mean Change]]),"",IF(Table134237122[[#This Row],[Variable Name]]="","",IF(Table134237122[[#This Row],[Mean Change]]=4,Table134237122[Variable Name],"")))</f>
        <v/>
      </c>
      <c r="R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" s="15" t="str">
        <f>IF(ISERROR(Table134237122[[#This Row],[Mean Change]]),"",IF(Table134237122[[#This Row],[Variable Name]]="","",IF(Table134237122[[#This Row],[Mean Change]]=5,Table134237122[Variable Name],"")))</f>
        <v/>
      </c>
      <c r="T9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9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9" s="16">
        <f>IF(Table134237122[[#This Row],[Mean Change]]=1,AVERAGEIFS(Table134237122[MR],Table134237122[MR],"&lt;"&amp;Table134237122[[#This Row],[UL MR]],Table134237122[Mean Change],1),#N/A)</f>
        <v>1.1666666666666678E-2</v>
      </c>
      <c r="W9" s="16" t="e">
        <f>IF(Table134237122[[#This Row],[Mean Change]]=2,AVERAGEIFS(Table134237122[MR],Table134237122[MR],"&lt;"&amp;Table134237122[[#This Row],[UL MR]],Table134237122[Mean Change],2),#N/A)</f>
        <v>#N/A</v>
      </c>
      <c r="X9" s="16" t="e">
        <f>IF(Table134237122[[#This Row],[Mean Change]]=3,AVERAGEIFS(Table134237122[MR],Table134237122[MR],"&lt;"&amp;Table134237122[[#This Row],[UL MR]],Table134237122[Mean Change],3),#N/A)</f>
        <v>#N/A</v>
      </c>
      <c r="Y9" s="16">
        <f>Table134237122[[#This Row],[Process Mean]]+(2.66*Table134237122[[#This Row],[MR Bar]])</f>
        <v>0.69103333333333339</v>
      </c>
      <c r="Z9" s="16" t="e">
        <f>Table134237122[[#This Row],[2nd Mean]]+(2.66*Table134237122[[#This Row],[MR Bar 2]])</f>
        <v>#N/A</v>
      </c>
      <c r="AA9" s="16" t="e">
        <f>Table134237122[[#This Row],[3rd Mean]]+(2.66*Table134237122[[#This Row],[MR Bar 3]])</f>
        <v>#N/A</v>
      </c>
      <c r="AB9" s="16">
        <f>Table134237122[[#This Row],[Process Mean]]-(2.66*Table134237122[[#This Row],[MR Bar]])</f>
        <v>0.62896666666666667</v>
      </c>
      <c r="AC9" s="16" t="e">
        <f>Table134237122[[#This Row],[2nd Mean]]-(2.66*Table134237122[[#This Row],[MR Bar 2]])</f>
        <v>#N/A</v>
      </c>
      <c r="AD9" s="16" t="e">
        <f>Table134237122[[#This Row],[3rd Mean]]-(2.66*Table134237122[[#This Row],[MR Bar 3]])</f>
        <v>#N/A</v>
      </c>
      <c r="AE9" s="16">
        <f>IF(Table134237122[[#This Row],[Date]]="",#N/A,IF(Table134237122[[#This Row],[Date]]&lt;$BS$26,#N/A,$BP$26))</f>
        <v>0.86470000000000002</v>
      </c>
      <c r="AF9" s="17">
        <f>MAX(Table134237122[Cohort Size])*2</f>
        <v>1264</v>
      </c>
      <c r="AG9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9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9" s="54">
        <f>IF(Table134237122[[#This Row],[Mean Change]]=1,(Table134237122[[#This Row],[Standard Deviation]]*3)+$T9,#N/A)</f>
        <v>0.69207134902949097</v>
      </c>
      <c r="AJ9" s="55">
        <f>IF(Table134237122[[#This Row],[Mean Change]]=1,$T9-(Table134237122[[#This Row],[Standard Deviation]]*3),#N/A)</f>
        <v>0.62792865097050909</v>
      </c>
      <c r="AK9" s="54" t="e">
        <f>IF(Table134237122[[#This Row],[Mean Change]]=2,(Table134237122[[#This Row],[Standard Deviation]]*3)+$T9,#N/A)</f>
        <v>#N/A</v>
      </c>
      <c r="AL9" s="55" t="e">
        <f>IF(Table134237122[[#This Row],[Mean Change]]=2,$T9-(Table134237122[[#This Row],[Standard Deviation]]*3),#N/A)</f>
        <v>#N/A</v>
      </c>
      <c r="AM9" s="55" t="e">
        <f>IF(Table134237122[[#This Row],[Mean Change]]=3,(Table134237122[[#This Row],[Standard Deviation]]*3)+$T9,#N/A)</f>
        <v>#N/A</v>
      </c>
      <c r="AN9" s="55" t="e">
        <f>IF(Table134237122[[#This Row],[Mean Change]]=3,$T9-(Table134237122[[#This Row],[Standard Deviation]]*3),#N/A)</f>
        <v>#N/A</v>
      </c>
      <c r="AO9" s="55" t="e">
        <f>IF(Table134237122[[#This Row],[Mean Change]]=4,(Table134237122[[#This Row],[Standard Deviation]]*3)+$T9,#N/A)</f>
        <v>#N/A</v>
      </c>
      <c r="AP9" s="55" t="e">
        <f>IF(Table134237122[[#This Row],[Mean Change]]=4,$T9-(Table134237122[[#This Row],[Standard Deviation]]*3),#N/A)</f>
        <v>#N/A</v>
      </c>
      <c r="AQ9" s="55" t="e">
        <f>IF(Table134237122[[#This Row],[Mean Change]]=5,(Table134237122[[#This Row],[Standard Deviation]]*3)+$T9,#N/A)</f>
        <v>#N/A</v>
      </c>
      <c r="AR9" s="55" t="e">
        <f>IF(Table134237122[[#This Row],[Mean Change]]=5,$T9-(Table134237122[[#This Row],[Standard Deviation]]*3),#N/A)</f>
        <v>#N/A</v>
      </c>
      <c r="BP9" s="103" t="s">
        <v>26</v>
      </c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</row>
    <row r="10" spans="2:81" ht="12.75" customHeight="1" x14ac:dyDescent="0.25">
      <c r="B10" s="9">
        <v>42715</v>
      </c>
      <c r="C10" s="49">
        <v>0.67</v>
      </c>
      <c r="D10" s="21">
        <v>623</v>
      </c>
      <c r="E10" s="21">
        <f>IF(Table134237122[[#This Row],[Variable Name]]="",#N/A,Table134237122[[#This Row],[Variable Name]])</f>
        <v>0.67</v>
      </c>
      <c r="F10" s="22">
        <f>IFERROR(IF(Table134237122[[#This Row],[Variable Name]]="","",IF(AG9&lt;&gt;AG10,"",ABS(Table134237122[[#This Row],[Variable Name]]-C9))),"")</f>
        <v>2.0000000000000018E-2</v>
      </c>
      <c r="G10" s="23">
        <f>IF(Table134237122[[#This Row],[Mean Change]]=1,AVERAGEIFS(Table134237122[MR],Table134237122[Mean Change],1),#N/A)</f>
        <v>1.1666666666666678E-2</v>
      </c>
      <c r="H10" s="23" t="e">
        <f>IF(Table134237122[[#This Row],[Mean Change]]=2,AVERAGEIFS(Table134237122[MR],Table134237122[Mean Change],2),#N/A)</f>
        <v>#N/A</v>
      </c>
      <c r="I10" s="23" t="e">
        <f>IF(Table134237122[[#This Row],[Mean Change]]=3,AVERAGEIFS(Table134237122[MR],Table134237122[Mean Change],3),#N/A)</f>
        <v>#N/A</v>
      </c>
      <c r="J10" s="15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10" s="15">
        <f>IF(ISERROR(Table134237122[[#This Row],[Mean Change]]),"",IF(Table134237122[[#This Row],[Variable Name]]="","",IF(Table134237122[[#This Row],[Mean Change]]=1,Table134237122[Variable Name],"")))</f>
        <v>0.67</v>
      </c>
      <c r="L1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" s="15" t="str">
        <f>IF(ISERROR(Table134237122[[#This Row],[Mean Change]]),"",IF(Table134237122[[#This Row],[Variable Name]]="","",IF(Table134237122[[#This Row],[Mean Change]]=2,Table134237122[Variable Name],"")))</f>
        <v/>
      </c>
      <c r="N1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" s="15" t="str">
        <f>IF(ISERROR(Table134237122[[#This Row],[Mean Change]]),"",IF(Table134237122[[#This Row],[Variable Name]]="","",IF(Table134237122[[#This Row],[Mean Change]]=3,Table134237122[Variable Name],"")))</f>
        <v/>
      </c>
      <c r="P10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0" s="15" t="str">
        <f>IF(ISERROR(Table134237122[[#This Row],[Mean Change]]),"",IF(Table134237122[[#This Row],[Variable Name]]="","",IF(Table134237122[[#This Row],[Mean Change]]=4,Table134237122[Variable Name],"")))</f>
        <v/>
      </c>
      <c r="R1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" s="15" t="str">
        <f>IF(ISERROR(Table134237122[[#This Row],[Mean Change]]),"",IF(Table134237122[[#This Row],[Variable Name]]="","",IF(Table134237122[[#This Row],[Mean Change]]=5,Table134237122[Variable Name],"")))</f>
        <v/>
      </c>
      <c r="T10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10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10" s="16">
        <f>IF(Table134237122[[#This Row],[Mean Change]]=1,AVERAGEIFS(Table134237122[MR],Table134237122[MR],"&lt;"&amp;Table134237122[[#This Row],[UL MR]],Table134237122[Mean Change],1),#N/A)</f>
        <v>1.1666666666666678E-2</v>
      </c>
      <c r="W10" s="16" t="e">
        <f>IF(Table134237122[[#This Row],[Mean Change]]=2,AVERAGEIFS(Table134237122[MR],Table134237122[MR],"&lt;"&amp;Table134237122[[#This Row],[UL MR]],Table134237122[Mean Change],2),#N/A)</f>
        <v>#N/A</v>
      </c>
      <c r="X10" s="16" t="e">
        <f>IF(Table134237122[[#This Row],[Mean Change]]=3,AVERAGEIFS(Table134237122[MR],Table134237122[MR],"&lt;"&amp;Table134237122[[#This Row],[UL MR]],Table134237122[Mean Change],3),#N/A)</f>
        <v>#N/A</v>
      </c>
      <c r="Y10" s="16">
        <f>Table134237122[[#This Row],[Process Mean]]+(2.66*Table134237122[[#This Row],[MR Bar]])</f>
        <v>0.69103333333333339</v>
      </c>
      <c r="Z10" s="16" t="e">
        <f>Table134237122[[#This Row],[2nd Mean]]+(2.66*Table134237122[[#This Row],[MR Bar 2]])</f>
        <v>#N/A</v>
      </c>
      <c r="AA10" s="16" t="e">
        <f>Table134237122[[#This Row],[3rd Mean]]+(2.66*Table134237122[[#This Row],[MR Bar 3]])</f>
        <v>#N/A</v>
      </c>
      <c r="AB10" s="16">
        <f>Table134237122[[#This Row],[Process Mean]]-(2.66*Table134237122[[#This Row],[MR Bar]])</f>
        <v>0.62896666666666667</v>
      </c>
      <c r="AC10" s="16" t="e">
        <f>Table134237122[[#This Row],[2nd Mean]]-(2.66*Table134237122[[#This Row],[MR Bar 2]])</f>
        <v>#N/A</v>
      </c>
      <c r="AD10" s="16" t="e">
        <f>Table134237122[[#This Row],[3rd Mean]]-(2.66*Table134237122[[#This Row],[MR Bar 3]])</f>
        <v>#N/A</v>
      </c>
      <c r="AE10" s="16">
        <f>IF(Table134237122[[#This Row],[Date]]="",#N/A,IF(Table134237122[[#This Row],[Date]]&lt;$BS$26,#N/A,$BP$26))</f>
        <v>0.86470000000000002</v>
      </c>
      <c r="AF10" s="17">
        <f>MAX(Table134237122[Cohort Size])*2</f>
        <v>1264</v>
      </c>
      <c r="AG10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10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10" s="54">
        <f>IF(Table134237122[[#This Row],[Mean Change]]=1,(Table134237122[[#This Row],[Standard Deviation]]*3)+$T10,#N/A)</f>
        <v>0.69207134902949097</v>
      </c>
      <c r="AJ10" s="55">
        <f>IF(Table134237122[[#This Row],[Mean Change]]=1,$T10-(Table134237122[[#This Row],[Standard Deviation]]*3),#N/A)</f>
        <v>0.62792865097050909</v>
      </c>
      <c r="AK10" s="54" t="e">
        <f>IF(Table134237122[[#This Row],[Mean Change]]=2,(Table134237122[[#This Row],[Standard Deviation]]*3)+$T10,#N/A)</f>
        <v>#N/A</v>
      </c>
      <c r="AL10" s="55" t="e">
        <f>IF(Table134237122[[#This Row],[Mean Change]]=2,$T10-(Table134237122[[#This Row],[Standard Deviation]]*3),#N/A)</f>
        <v>#N/A</v>
      </c>
      <c r="AM10" s="55" t="e">
        <f>IF(Table134237122[[#This Row],[Mean Change]]=3,(Table134237122[[#This Row],[Standard Deviation]]*3)+$T10,#N/A)</f>
        <v>#N/A</v>
      </c>
      <c r="AN10" s="55" t="e">
        <f>IF(Table134237122[[#This Row],[Mean Change]]=3,$T10-(Table134237122[[#This Row],[Standard Deviation]]*3),#N/A)</f>
        <v>#N/A</v>
      </c>
      <c r="AO10" s="55" t="e">
        <f>IF(Table134237122[[#This Row],[Mean Change]]=4,(Table134237122[[#This Row],[Standard Deviation]]*3)+$T10,#N/A)</f>
        <v>#N/A</v>
      </c>
      <c r="AP10" s="55" t="e">
        <f>IF(Table134237122[[#This Row],[Mean Change]]=4,$T10-(Table134237122[[#This Row],[Standard Deviation]]*3),#N/A)</f>
        <v>#N/A</v>
      </c>
      <c r="AQ10" s="55" t="e">
        <f>IF(Table134237122[[#This Row],[Mean Change]]=5,(Table134237122[[#This Row],[Standard Deviation]]*3)+$T10,#N/A)</f>
        <v>#N/A</v>
      </c>
      <c r="AR10" s="55" t="e">
        <f>IF(Table134237122[[#This Row],[Mean Change]]=5,$T10-(Table134237122[[#This Row],[Standard Deviation]]*3),#N/A)</f>
        <v>#N/A</v>
      </c>
      <c r="BP10" s="107" t="s">
        <v>67</v>
      </c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</row>
    <row r="11" spans="2:81" ht="12.75" customHeight="1" x14ac:dyDescent="0.25">
      <c r="B11" s="9">
        <v>42722</v>
      </c>
      <c r="C11" s="49">
        <v>0.68</v>
      </c>
      <c r="D11" s="21">
        <v>621</v>
      </c>
      <c r="E11" s="21">
        <f>IF(Table134237122[[#This Row],[Variable Name]]="",#N/A,Table134237122[[#This Row],[Variable Name]])</f>
        <v>0.68</v>
      </c>
      <c r="F11" s="22">
        <f>IFERROR(IF(Table134237122[[#This Row],[Variable Name]]="","",IF(AG10&lt;&gt;AG11,"",ABS(Table134237122[[#This Row],[Variable Name]]-C10))),"")</f>
        <v>1.0000000000000009E-2</v>
      </c>
      <c r="G11" s="23">
        <f>IF(Table134237122[[#This Row],[Mean Change]]=1,AVERAGEIFS(Table134237122[MR],Table134237122[Mean Change],1),#N/A)</f>
        <v>1.1666666666666678E-2</v>
      </c>
      <c r="H11" s="23" t="e">
        <f>IF(Table134237122[[#This Row],[Mean Change]]=2,AVERAGEIFS(Table134237122[MR],Table134237122[Mean Change],2),#N/A)</f>
        <v>#N/A</v>
      </c>
      <c r="I11" s="23" t="e">
        <f>IF(Table134237122[[#This Row],[Mean Change]]=3,AVERAGEIFS(Table134237122[MR],Table134237122[Mean Change],3),#N/A)</f>
        <v>#N/A</v>
      </c>
      <c r="J11" s="15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0.66</v>
      </c>
      <c r="K11" s="15">
        <f>IF(ISERROR(Table134237122[[#This Row],[Mean Change]]),"",IF(Table134237122[[#This Row],[Variable Name]]="","",IF(Table134237122[[#This Row],[Mean Change]]=1,Table134237122[Variable Name],"")))</f>
        <v>0.68</v>
      </c>
      <c r="L1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" s="15" t="str">
        <f>IF(ISERROR(Table134237122[[#This Row],[Mean Change]]),"",IF(Table134237122[[#This Row],[Variable Name]]="","",IF(Table134237122[[#This Row],[Mean Change]]=2,Table134237122[Variable Name],"")))</f>
        <v/>
      </c>
      <c r="N1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" s="15" t="str">
        <f>IF(ISERROR(Table134237122[[#This Row],[Mean Change]]),"",IF(Table134237122[[#This Row],[Variable Name]]="","",IF(Table134237122[[#This Row],[Mean Change]]=3,Table134237122[Variable Name],"")))</f>
        <v/>
      </c>
      <c r="P11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1" s="15" t="str">
        <f>IF(ISERROR(Table134237122[[#This Row],[Mean Change]]),"",IF(Table134237122[[#This Row],[Variable Name]]="","",IF(Table134237122[[#This Row],[Mean Change]]=4,Table134237122[Variable Name],"")))</f>
        <v/>
      </c>
      <c r="R1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" s="15" t="str">
        <f>IF(ISERROR(Table134237122[[#This Row],[Mean Change]]),"",IF(Table134237122[[#This Row],[Variable Name]]="","",IF(Table134237122[[#This Row],[Mean Change]]=5,Table134237122[Variable Name],"")))</f>
        <v/>
      </c>
      <c r="T11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0.66</v>
      </c>
      <c r="U11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3.8150000000000038E-2</v>
      </c>
      <c r="V11" s="16">
        <f>IF(Table134237122[[#This Row],[Mean Change]]=1,AVERAGEIFS(Table134237122[MR],Table134237122[MR],"&lt;"&amp;Table134237122[[#This Row],[UL MR]],Table134237122[Mean Change],1),#N/A)</f>
        <v>1.1666666666666678E-2</v>
      </c>
      <c r="W11" s="16" t="e">
        <f>IF(Table134237122[[#This Row],[Mean Change]]=2,AVERAGEIFS(Table134237122[MR],Table134237122[MR],"&lt;"&amp;Table134237122[[#This Row],[UL MR]],Table134237122[Mean Change],2),#N/A)</f>
        <v>#N/A</v>
      </c>
      <c r="X11" s="16" t="e">
        <f>IF(Table134237122[[#This Row],[Mean Change]]=3,AVERAGEIFS(Table134237122[MR],Table134237122[MR],"&lt;"&amp;Table134237122[[#This Row],[UL MR]],Table134237122[Mean Change],3),#N/A)</f>
        <v>#N/A</v>
      </c>
      <c r="Y11" s="16">
        <f>Table134237122[[#This Row],[Process Mean]]+(2.66*Table134237122[[#This Row],[MR Bar]])</f>
        <v>0.69103333333333339</v>
      </c>
      <c r="Z11" s="16" t="e">
        <f>Table134237122[[#This Row],[2nd Mean]]+(2.66*Table134237122[[#This Row],[MR Bar 2]])</f>
        <v>#N/A</v>
      </c>
      <c r="AA11" s="16" t="e">
        <f>Table134237122[[#This Row],[3rd Mean]]+(2.66*Table134237122[[#This Row],[MR Bar 3]])</f>
        <v>#N/A</v>
      </c>
      <c r="AB11" s="16">
        <f>Table134237122[[#This Row],[Process Mean]]-(2.66*Table134237122[[#This Row],[MR Bar]])</f>
        <v>0.62896666666666667</v>
      </c>
      <c r="AC11" s="16" t="e">
        <f>Table134237122[[#This Row],[2nd Mean]]-(2.66*Table134237122[[#This Row],[MR Bar 2]])</f>
        <v>#N/A</v>
      </c>
      <c r="AD11" s="16" t="e">
        <f>Table134237122[[#This Row],[3rd Mean]]-(2.66*Table134237122[[#This Row],[MR Bar 3]])</f>
        <v>#N/A</v>
      </c>
      <c r="AE11" s="16">
        <f>IF(Table134237122[[#This Row],[Date]]="",#N/A,IF(Table134237122[[#This Row],[Date]]&lt;$BS$26,#N/A,$BP$26))</f>
        <v>0.86470000000000002</v>
      </c>
      <c r="AF11" s="17">
        <f>MAX(Table134237122[Cohort Size])*2</f>
        <v>1264</v>
      </c>
      <c r="AG11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1</v>
      </c>
      <c r="AH11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1.0690449676496985E-2</v>
      </c>
      <c r="AI11" s="54">
        <f>IF(Table134237122[[#This Row],[Mean Change]]=1,(Table134237122[[#This Row],[Standard Deviation]]*3)+$T11,#N/A)</f>
        <v>0.69207134902949097</v>
      </c>
      <c r="AJ11" s="55">
        <f>IF(Table134237122[[#This Row],[Mean Change]]=1,$T11-(Table134237122[[#This Row],[Standard Deviation]]*3),#N/A)</f>
        <v>0.62792865097050909</v>
      </c>
      <c r="AK11" s="54" t="e">
        <f>IF(Table134237122[[#This Row],[Mean Change]]=2,(Table134237122[[#This Row],[Standard Deviation]]*3)+$T11,#N/A)</f>
        <v>#N/A</v>
      </c>
      <c r="AL11" s="55" t="e">
        <f>IF(Table134237122[[#This Row],[Mean Change]]=2,$T11-(Table134237122[[#This Row],[Standard Deviation]]*3),#N/A)</f>
        <v>#N/A</v>
      </c>
      <c r="AM11" s="55" t="e">
        <f>IF(Table134237122[[#This Row],[Mean Change]]=3,(Table134237122[[#This Row],[Standard Deviation]]*3)+$T11,#N/A)</f>
        <v>#N/A</v>
      </c>
      <c r="AN11" s="55" t="e">
        <f>IF(Table134237122[[#This Row],[Mean Change]]=3,$T11-(Table134237122[[#This Row],[Standard Deviation]]*3),#N/A)</f>
        <v>#N/A</v>
      </c>
      <c r="AO11" s="55" t="e">
        <f>IF(Table134237122[[#This Row],[Mean Change]]=4,(Table134237122[[#This Row],[Standard Deviation]]*3)+$T11,#N/A)</f>
        <v>#N/A</v>
      </c>
      <c r="AP11" s="55" t="e">
        <f>IF(Table134237122[[#This Row],[Mean Change]]=4,$T11-(Table134237122[[#This Row],[Standard Deviation]]*3),#N/A)</f>
        <v>#N/A</v>
      </c>
      <c r="AQ11" s="55" t="e">
        <f>IF(Table134237122[[#This Row],[Mean Change]]=5,(Table134237122[[#This Row],[Standard Deviation]]*3)+$T11,#N/A)</f>
        <v>#N/A</v>
      </c>
      <c r="AR11" s="55" t="e">
        <f>IF(Table134237122[[#This Row],[Mean Change]]=5,$T11-(Table134237122[[#This Row],[Standard Deviation]]*3),#N/A)</f>
        <v>#N/A</v>
      </c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</row>
    <row r="12" spans="2:81" ht="12.75" customHeight="1" x14ac:dyDescent="0.25">
      <c r="B12" s="9">
        <v>42729</v>
      </c>
      <c r="C12" s="49">
        <v>0.74</v>
      </c>
      <c r="D12" s="21">
        <v>616</v>
      </c>
      <c r="E12" s="21">
        <f>IF(Table134237122[[#This Row],[Variable Name]]="",#N/A,Table134237122[[#This Row],[Variable Name]])</f>
        <v>0.74</v>
      </c>
      <c r="F12" s="22" t="str">
        <f>IFERROR(IF(Table134237122[[#This Row],[Variable Name]]="","",IF(AG11&lt;&gt;AG12,"",ABS(Table134237122[[#This Row],[Variable Name]]-C11))),"")</f>
        <v/>
      </c>
      <c r="G12" s="23" t="e">
        <f>IF(Table134237122[[#This Row],[Mean Change]]=1,AVERAGEIFS(Table134237122[MR],Table134237122[Mean Change],1),#N/A)</f>
        <v>#N/A</v>
      </c>
      <c r="H12" s="23">
        <f>IF(Table134237122[[#This Row],[Mean Change]]=2,AVERAGEIFS(Table134237122[MR],Table134237122[Mean Change],2),#N/A)</f>
        <v>1.4285714285714299E-2</v>
      </c>
      <c r="I12" s="23" t="e">
        <f>IF(Table134237122[[#This Row],[Mean Change]]=3,AVERAGEIFS(Table134237122[MR],Table134237122[Mean Change],3),#N/A)</f>
        <v>#N/A</v>
      </c>
      <c r="J1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" s="15" t="str">
        <f>IF(ISERROR(Table134237122[[#This Row],[Mean Change]]),"",IF(Table134237122[[#This Row],[Variable Name]]="","",IF(Table134237122[[#This Row],[Mean Change]]=1,Table134237122[Variable Name],"")))</f>
        <v/>
      </c>
      <c r="L12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2" s="15">
        <f>IF(ISERROR(Table134237122[[#This Row],[Mean Change]]),"",IF(Table134237122[[#This Row],[Variable Name]]="","",IF(Table134237122[[#This Row],[Mean Change]]=2,Table134237122[Variable Name],"")))</f>
        <v>0.74</v>
      </c>
      <c r="N1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" s="15" t="str">
        <f>IF(ISERROR(Table134237122[[#This Row],[Mean Change]]),"",IF(Table134237122[[#This Row],[Variable Name]]="","",IF(Table134237122[[#This Row],[Mean Change]]=3,Table134237122[Variable Name],"")))</f>
        <v/>
      </c>
      <c r="P12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2" s="15" t="str">
        <f>IF(ISERROR(Table134237122[[#This Row],[Mean Change]]),"",IF(Table134237122[[#This Row],[Variable Name]]="","",IF(Table134237122[[#This Row],[Mean Change]]=4,Table134237122[Variable Name],"")))</f>
        <v/>
      </c>
      <c r="R1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" s="15" t="str">
        <f>IF(ISERROR(Table134237122[[#This Row],[Mean Change]]),"",IF(Table134237122[[#This Row],[Variable Name]]="","",IF(Table134237122[[#This Row],[Mean Change]]=5,Table134237122[Variable Name],"")))</f>
        <v/>
      </c>
      <c r="T12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2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2" s="16" t="e">
        <f>IF(Table134237122[[#This Row],[Mean Change]]=1,AVERAGEIFS(Table134237122[MR],Table134237122[MR],"&lt;"&amp;Table134237122[[#This Row],[UL MR]],Table134237122[Mean Change],1),#N/A)</f>
        <v>#N/A</v>
      </c>
      <c r="W12" s="16">
        <f>IF(Table134237122[[#This Row],[Mean Change]]=2,AVERAGEIFS(Table134237122[MR],Table134237122[MR],"&lt;"&amp;Table134237122[[#This Row],[UL MR]],Table134237122[Mean Change],2),#N/A)</f>
        <v>1.4285714285714299E-2</v>
      </c>
      <c r="X12" s="16" t="e">
        <f>IF(Table134237122[[#This Row],[Mean Change]]=3,AVERAGEIFS(Table134237122[MR],Table134237122[MR],"&lt;"&amp;Table134237122[[#This Row],[UL MR]],Table134237122[Mean Change],3),#N/A)</f>
        <v>#N/A</v>
      </c>
      <c r="Y12" s="16" t="e">
        <f>Table134237122[[#This Row],[Process Mean]]+(2.66*Table134237122[[#This Row],[MR Bar]])</f>
        <v>#N/A</v>
      </c>
      <c r="Z12" s="16">
        <f>Table134237122[[#This Row],[2nd Mean]]+(2.66*Table134237122[[#This Row],[MR Bar 2]])</f>
        <v>0.79425000000000001</v>
      </c>
      <c r="AA12" s="16" t="e">
        <f>Table134237122[[#This Row],[3rd Mean]]+(2.66*Table134237122[[#This Row],[MR Bar 3]])</f>
        <v>#N/A</v>
      </c>
      <c r="AB12" s="16" t="e">
        <f>Table134237122[[#This Row],[Process Mean]]-(2.66*Table134237122[[#This Row],[MR Bar]])</f>
        <v>#N/A</v>
      </c>
      <c r="AC12" s="16">
        <f>Table134237122[[#This Row],[2nd Mean]]-(2.66*Table134237122[[#This Row],[MR Bar 2]])</f>
        <v>0.71824999999999994</v>
      </c>
      <c r="AD12" s="16" t="e">
        <f>Table134237122[[#This Row],[3rd Mean]]-(2.66*Table134237122[[#This Row],[MR Bar 3]])</f>
        <v>#N/A</v>
      </c>
      <c r="AE12" s="16">
        <f>IF(Table134237122[[#This Row],[Date]]="",#N/A,IF(Table134237122[[#This Row],[Date]]&lt;$BS$26,#N/A,$BP$26))</f>
        <v>0.86470000000000002</v>
      </c>
      <c r="AF12" s="17">
        <f>MAX(Table134237122[Cohort Size])*2</f>
        <v>1264</v>
      </c>
      <c r="AG12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2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2" s="54" t="e">
        <f>IF(Table134237122[[#This Row],[Mean Change]]=1,(Table134237122[[#This Row],[Standard Deviation]]*3)+$T12,#N/A)</f>
        <v>#N/A</v>
      </c>
      <c r="AJ12" s="55" t="e">
        <f>IF(Table134237122[[#This Row],[Mean Change]]=1,$T12-(Table134237122[[#This Row],[Standard Deviation]]*3),#N/A)</f>
        <v>#N/A</v>
      </c>
      <c r="AK12" s="54">
        <f>IF(Table134237122[[#This Row],[Mean Change]]=2,(Table134237122[[#This Row],[Standard Deviation]]*3)+$T12,#N/A)</f>
        <v>0.81020310463726808</v>
      </c>
      <c r="AL12" s="55">
        <f>IF(Table134237122[[#This Row],[Mean Change]]=2,$T12-(Table134237122[[#This Row],[Standard Deviation]]*3),#N/A)</f>
        <v>0.70229689536273188</v>
      </c>
      <c r="AM12" s="55" t="e">
        <f>IF(Table134237122[[#This Row],[Mean Change]]=3,(Table134237122[[#This Row],[Standard Deviation]]*3)+$T12,#N/A)</f>
        <v>#N/A</v>
      </c>
      <c r="AN12" s="55" t="e">
        <f>IF(Table134237122[[#This Row],[Mean Change]]=3,$T12-(Table134237122[[#This Row],[Standard Deviation]]*3),#N/A)</f>
        <v>#N/A</v>
      </c>
      <c r="AO12" s="55" t="e">
        <f>IF(Table134237122[[#This Row],[Mean Change]]=4,(Table134237122[[#This Row],[Standard Deviation]]*3)+$T12,#N/A)</f>
        <v>#N/A</v>
      </c>
      <c r="AP12" s="55" t="e">
        <f>IF(Table134237122[[#This Row],[Mean Change]]=4,$T12-(Table134237122[[#This Row],[Standard Deviation]]*3),#N/A)</f>
        <v>#N/A</v>
      </c>
      <c r="AQ12" s="55" t="e">
        <f>IF(Table134237122[[#This Row],[Mean Change]]=5,(Table134237122[[#This Row],[Standard Deviation]]*3)+$T12,#N/A)</f>
        <v>#N/A</v>
      </c>
      <c r="AR12" s="55" t="e">
        <f>IF(Table134237122[[#This Row],[Mean Change]]=5,$T12-(Table134237122[[#This Row],[Standard Deviation]]*3),#N/A)</f>
        <v>#N/A</v>
      </c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</row>
    <row r="13" spans="2:81" ht="12.75" customHeight="1" x14ac:dyDescent="0.25">
      <c r="B13" s="9">
        <v>42736</v>
      </c>
      <c r="C13" s="49">
        <v>0.74</v>
      </c>
      <c r="D13" s="21">
        <v>613</v>
      </c>
      <c r="E13" s="21">
        <f>IF(Table134237122[[#This Row],[Variable Name]]="",#N/A,Table134237122[[#This Row],[Variable Name]])</f>
        <v>0.74</v>
      </c>
      <c r="F13" s="22">
        <f>IFERROR(IF(Table134237122[[#This Row],[Variable Name]]="","",IF(AG12&lt;&gt;AG13,"",ABS(Table134237122[[#This Row],[Variable Name]]-C12))),"")</f>
        <v>0</v>
      </c>
      <c r="G13" s="23" t="e">
        <f>IF(Table134237122[[#This Row],[Mean Change]]=1,AVERAGEIFS(Table134237122[MR],Table134237122[Mean Change],1),#N/A)</f>
        <v>#N/A</v>
      </c>
      <c r="H13" s="23">
        <f>IF(Table134237122[[#This Row],[Mean Change]]=2,AVERAGEIFS(Table134237122[MR],Table134237122[Mean Change],2),#N/A)</f>
        <v>1.4285714285714299E-2</v>
      </c>
      <c r="I13" s="23" t="e">
        <f>IF(Table134237122[[#This Row],[Mean Change]]=3,AVERAGEIFS(Table134237122[MR],Table134237122[Mean Change],3),#N/A)</f>
        <v>#N/A</v>
      </c>
      <c r="J1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" s="15" t="str">
        <f>IF(ISERROR(Table134237122[[#This Row],[Mean Change]]),"",IF(Table134237122[[#This Row],[Variable Name]]="","",IF(Table134237122[[#This Row],[Mean Change]]=1,Table134237122[Variable Name],"")))</f>
        <v/>
      </c>
      <c r="L13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3" s="15">
        <f>IF(ISERROR(Table134237122[[#This Row],[Mean Change]]),"",IF(Table134237122[[#This Row],[Variable Name]]="","",IF(Table134237122[[#This Row],[Mean Change]]=2,Table134237122[Variable Name],"")))</f>
        <v>0.74</v>
      </c>
      <c r="N1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" s="15" t="str">
        <f>IF(ISERROR(Table134237122[[#This Row],[Mean Change]]),"",IF(Table134237122[[#This Row],[Variable Name]]="","",IF(Table134237122[[#This Row],[Mean Change]]=3,Table134237122[Variable Name],"")))</f>
        <v/>
      </c>
      <c r="P13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3" s="15" t="str">
        <f>IF(ISERROR(Table134237122[[#This Row],[Mean Change]]),"",IF(Table134237122[[#This Row],[Variable Name]]="","",IF(Table134237122[[#This Row],[Mean Change]]=4,Table134237122[Variable Name],"")))</f>
        <v/>
      </c>
      <c r="R1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" s="15" t="str">
        <f>IF(ISERROR(Table134237122[[#This Row],[Mean Change]]),"",IF(Table134237122[[#This Row],[Variable Name]]="","",IF(Table134237122[[#This Row],[Mean Change]]=5,Table134237122[Variable Name],"")))</f>
        <v/>
      </c>
      <c r="T13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3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3" s="16" t="e">
        <f>IF(Table134237122[[#This Row],[Mean Change]]=1,AVERAGEIFS(Table134237122[MR],Table134237122[MR],"&lt;"&amp;Table134237122[[#This Row],[UL MR]],Table134237122[Mean Change],1),#N/A)</f>
        <v>#N/A</v>
      </c>
      <c r="W13" s="16">
        <f>IF(Table134237122[[#This Row],[Mean Change]]=2,AVERAGEIFS(Table134237122[MR],Table134237122[MR],"&lt;"&amp;Table134237122[[#This Row],[UL MR]],Table134237122[Mean Change],2),#N/A)</f>
        <v>1.4285714285714299E-2</v>
      </c>
      <c r="X13" s="16" t="e">
        <f>IF(Table134237122[[#This Row],[Mean Change]]=3,AVERAGEIFS(Table134237122[MR],Table134237122[MR],"&lt;"&amp;Table134237122[[#This Row],[UL MR]],Table134237122[Mean Change],3),#N/A)</f>
        <v>#N/A</v>
      </c>
      <c r="Y13" s="16" t="e">
        <f>Table134237122[[#This Row],[Process Mean]]+(2.66*Table134237122[[#This Row],[MR Bar]])</f>
        <v>#N/A</v>
      </c>
      <c r="Z13" s="16">
        <f>Table134237122[[#This Row],[2nd Mean]]+(2.66*Table134237122[[#This Row],[MR Bar 2]])</f>
        <v>0.79425000000000001</v>
      </c>
      <c r="AA13" s="16" t="e">
        <f>Table134237122[[#This Row],[3rd Mean]]+(2.66*Table134237122[[#This Row],[MR Bar 3]])</f>
        <v>#N/A</v>
      </c>
      <c r="AB13" s="16" t="e">
        <f>Table134237122[[#This Row],[Process Mean]]-(2.66*Table134237122[[#This Row],[MR Bar]])</f>
        <v>#N/A</v>
      </c>
      <c r="AC13" s="16">
        <f>Table134237122[[#This Row],[2nd Mean]]-(2.66*Table134237122[[#This Row],[MR Bar 2]])</f>
        <v>0.71824999999999994</v>
      </c>
      <c r="AD13" s="16" t="e">
        <f>Table134237122[[#This Row],[3rd Mean]]-(2.66*Table134237122[[#This Row],[MR Bar 3]])</f>
        <v>#N/A</v>
      </c>
      <c r="AE13" s="16">
        <f>IF(Table134237122[[#This Row],[Date]]="",#N/A,IF(Table134237122[[#This Row],[Date]]&lt;$BS$26,#N/A,$BP$26))</f>
        <v>0.86470000000000002</v>
      </c>
      <c r="AF13" s="17">
        <f>MAX(Table134237122[Cohort Size])*2</f>
        <v>1264</v>
      </c>
      <c r="AG13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3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3" s="54" t="e">
        <f>IF(Table134237122[[#This Row],[Mean Change]]=1,(Table134237122[[#This Row],[Standard Deviation]]*3)+$T13,#N/A)</f>
        <v>#N/A</v>
      </c>
      <c r="AJ13" s="55" t="e">
        <f>IF(Table134237122[[#This Row],[Mean Change]]=1,$T13-(Table134237122[[#This Row],[Standard Deviation]]*3),#N/A)</f>
        <v>#N/A</v>
      </c>
      <c r="AK13" s="54">
        <f>IF(Table134237122[[#This Row],[Mean Change]]=2,(Table134237122[[#This Row],[Standard Deviation]]*3)+$T13,#N/A)</f>
        <v>0.81020310463726808</v>
      </c>
      <c r="AL13" s="55">
        <f>IF(Table134237122[[#This Row],[Mean Change]]=2,$T13-(Table134237122[[#This Row],[Standard Deviation]]*3),#N/A)</f>
        <v>0.70229689536273188</v>
      </c>
      <c r="AM13" s="55" t="e">
        <f>IF(Table134237122[[#This Row],[Mean Change]]=3,(Table134237122[[#This Row],[Standard Deviation]]*3)+$T13,#N/A)</f>
        <v>#N/A</v>
      </c>
      <c r="AN13" s="55" t="e">
        <f>IF(Table134237122[[#This Row],[Mean Change]]=3,$T13-(Table134237122[[#This Row],[Standard Deviation]]*3),#N/A)</f>
        <v>#N/A</v>
      </c>
      <c r="AO13" s="55" t="e">
        <f>IF(Table134237122[[#This Row],[Mean Change]]=4,(Table134237122[[#This Row],[Standard Deviation]]*3)+$T13,#N/A)</f>
        <v>#N/A</v>
      </c>
      <c r="AP13" s="55" t="e">
        <f>IF(Table134237122[[#This Row],[Mean Change]]=4,$T13-(Table134237122[[#This Row],[Standard Deviation]]*3),#N/A)</f>
        <v>#N/A</v>
      </c>
      <c r="AQ13" s="55" t="e">
        <f>IF(Table134237122[[#This Row],[Mean Change]]=5,(Table134237122[[#This Row],[Standard Deviation]]*3)+$T13,#N/A)</f>
        <v>#N/A</v>
      </c>
      <c r="AR13" s="55" t="e">
        <f>IF(Table134237122[[#This Row],[Mean Change]]=5,$T13-(Table134237122[[#This Row],[Standard Deviation]]*3),#N/A)</f>
        <v>#N/A</v>
      </c>
      <c r="BP13" s="103" t="s">
        <v>27</v>
      </c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</row>
    <row r="14" spans="2:81" ht="12.75" customHeight="1" x14ac:dyDescent="0.25">
      <c r="B14" s="9">
        <v>42743</v>
      </c>
      <c r="C14" s="49">
        <v>0.73</v>
      </c>
      <c r="D14" s="21">
        <v>601</v>
      </c>
      <c r="E14" s="21">
        <f>IF(Table134237122[[#This Row],[Variable Name]]="",#N/A,Table134237122[[#This Row],[Variable Name]])</f>
        <v>0.73</v>
      </c>
      <c r="F14" s="22">
        <f>IFERROR(IF(Table134237122[[#This Row],[Variable Name]]="","",IF(AG13&lt;&gt;AG14,"",ABS(Table134237122[[#This Row],[Variable Name]]-C13))),"")</f>
        <v>1.0000000000000009E-2</v>
      </c>
      <c r="G14" s="23" t="e">
        <f>IF(Table134237122[[#This Row],[Mean Change]]=1,AVERAGEIFS(Table134237122[MR],Table134237122[Mean Change],1),#N/A)</f>
        <v>#N/A</v>
      </c>
      <c r="H14" s="23">
        <f>IF(Table134237122[[#This Row],[Mean Change]]=2,AVERAGEIFS(Table134237122[MR],Table134237122[Mean Change],2),#N/A)</f>
        <v>1.4285714285714299E-2</v>
      </c>
      <c r="I14" s="23" t="e">
        <f>IF(Table134237122[[#This Row],[Mean Change]]=3,AVERAGEIFS(Table134237122[MR],Table134237122[Mean Change],3),#N/A)</f>
        <v>#N/A</v>
      </c>
      <c r="J1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" s="15" t="str">
        <f>IF(ISERROR(Table134237122[[#This Row],[Mean Change]]),"",IF(Table134237122[[#This Row],[Variable Name]]="","",IF(Table134237122[[#This Row],[Mean Change]]=1,Table134237122[Variable Name],"")))</f>
        <v/>
      </c>
      <c r="L14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4" s="15">
        <f>IF(ISERROR(Table134237122[[#This Row],[Mean Change]]),"",IF(Table134237122[[#This Row],[Variable Name]]="","",IF(Table134237122[[#This Row],[Mean Change]]=2,Table134237122[Variable Name],"")))</f>
        <v>0.73</v>
      </c>
      <c r="N1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" s="15" t="str">
        <f>IF(ISERROR(Table134237122[[#This Row],[Mean Change]]),"",IF(Table134237122[[#This Row],[Variable Name]]="","",IF(Table134237122[[#This Row],[Mean Change]]=3,Table134237122[Variable Name],"")))</f>
        <v/>
      </c>
      <c r="P14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4" s="15" t="str">
        <f>IF(ISERROR(Table134237122[[#This Row],[Mean Change]]),"",IF(Table134237122[[#This Row],[Variable Name]]="","",IF(Table134237122[[#This Row],[Mean Change]]=4,Table134237122[Variable Name],"")))</f>
        <v/>
      </c>
      <c r="R1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" s="15" t="str">
        <f>IF(ISERROR(Table134237122[[#This Row],[Mean Change]]),"",IF(Table134237122[[#This Row],[Variable Name]]="","",IF(Table134237122[[#This Row],[Mean Change]]=5,Table134237122[Variable Name],"")))</f>
        <v/>
      </c>
      <c r="T14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4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4" s="16" t="e">
        <f>IF(Table134237122[[#This Row],[Mean Change]]=1,AVERAGEIFS(Table134237122[MR],Table134237122[MR],"&lt;"&amp;Table134237122[[#This Row],[UL MR]],Table134237122[Mean Change],1),#N/A)</f>
        <v>#N/A</v>
      </c>
      <c r="W14" s="16">
        <f>IF(Table134237122[[#This Row],[Mean Change]]=2,AVERAGEIFS(Table134237122[MR],Table134237122[MR],"&lt;"&amp;Table134237122[[#This Row],[UL MR]],Table134237122[Mean Change],2),#N/A)</f>
        <v>1.4285714285714299E-2</v>
      </c>
      <c r="X14" s="16" t="e">
        <f>IF(Table134237122[[#This Row],[Mean Change]]=3,AVERAGEIFS(Table134237122[MR],Table134237122[MR],"&lt;"&amp;Table134237122[[#This Row],[UL MR]],Table134237122[Mean Change],3),#N/A)</f>
        <v>#N/A</v>
      </c>
      <c r="Y14" s="16" t="e">
        <f>Table134237122[[#This Row],[Process Mean]]+(2.66*Table134237122[[#This Row],[MR Bar]])</f>
        <v>#N/A</v>
      </c>
      <c r="Z14" s="16">
        <f>Table134237122[[#This Row],[2nd Mean]]+(2.66*Table134237122[[#This Row],[MR Bar 2]])</f>
        <v>0.79425000000000001</v>
      </c>
      <c r="AA14" s="16" t="e">
        <f>Table134237122[[#This Row],[3rd Mean]]+(2.66*Table134237122[[#This Row],[MR Bar 3]])</f>
        <v>#N/A</v>
      </c>
      <c r="AB14" s="16" t="e">
        <f>Table134237122[[#This Row],[Process Mean]]-(2.66*Table134237122[[#This Row],[MR Bar]])</f>
        <v>#N/A</v>
      </c>
      <c r="AC14" s="16">
        <f>Table134237122[[#This Row],[2nd Mean]]-(2.66*Table134237122[[#This Row],[MR Bar 2]])</f>
        <v>0.71824999999999994</v>
      </c>
      <c r="AD14" s="16" t="e">
        <f>Table134237122[[#This Row],[3rd Mean]]-(2.66*Table134237122[[#This Row],[MR Bar 3]])</f>
        <v>#N/A</v>
      </c>
      <c r="AE14" s="16">
        <f>IF(Table134237122[[#This Row],[Date]]="",#N/A,IF(Table134237122[[#This Row],[Date]]&lt;$BS$26,#N/A,$BP$26))</f>
        <v>0.86470000000000002</v>
      </c>
      <c r="AF14" s="17">
        <f>MAX(Table134237122[Cohort Size])*2</f>
        <v>1264</v>
      </c>
      <c r="AG14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4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4" s="54" t="e">
        <f>IF(Table134237122[[#This Row],[Mean Change]]=1,(Table134237122[[#This Row],[Standard Deviation]]*3)+$T14,#N/A)</f>
        <v>#N/A</v>
      </c>
      <c r="AJ14" s="55" t="e">
        <f>IF(Table134237122[[#This Row],[Mean Change]]=1,$T14-(Table134237122[[#This Row],[Standard Deviation]]*3),#N/A)</f>
        <v>#N/A</v>
      </c>
      <c r="AK14" s="54">
        <f>IF(Table134237122[[#This Row],[Mean Change]]=2,(Table134237122[[#This Row],[Standard Deviation]]*3)+$T14,#N/A)</f>
        <v>0.81020310463726808</v>
      </c>
      <c r="AL14" s="55">
        <f>IF(Table134237122[[#This Row],[Mean Change]]=2,$T14-(Table134237122[[#This Row],[Standard Deviation]]*3),#N/A)</f>
        <v>0.70229689536273188</v>
      </c>
      <c r="AM14" s="55" t="e">
        <f>IF(Table134237122[[#This Row],[Mean Change]]=3,(Table134237122[[#This Row],[Standard Deviation]]*3)+$T14,#N/A)</f>
        <v>#N/A</v>
      </c>
      <c r="AN14" s="55" t="e">
        <f>IF(Table134237122[[#This Row],[Mean Change]]=3,$T14-(Table134237122[[#This Row],[Standard Deviation]]*3),#N/A)</f>
        <v>#N/A</v>
      </c>
      <c r="AO14" s="55" t="e">
        <f>IF(Table134237122[[#This Row],[Mean Change]]=4,(Table134237122[[#This Row],[Standard Deviation]]*3)+$T14,#N/A)</f>
        <v>#N/A</v>
      </c>
      <c r="AP14" s="55" t="e">
        <f>IF(Table134237122[[#This Row],[Mean Change]]=4,$T14-(Table134237122[[#This Row],[Standard Deviation]]*3),#N/A)</f>
        <v>#N/A</v>
      </c>
      <c r="AQ14" s="55" t="e">
        <f>IF(Table134237122[[#This Row],[Mean Change]]=5,(Table134237122[[#This Row],[Standard Deviation]]*3)+$T14,#N/A)</f>
        <v>#N/A</v>
      </c>
      <c r="AR14" s="55" t="e">
        <f>IF(Table134237122[[#This Row],[Mean Change]]=5,$T14-(Table134237122[[#This Row],[Standard Deviation]]*3),#N/A)</f>
        <v>#N/A</v>
      </c>
      <c r="BP14" s="110" t="s">
        <v>68</v>
      </c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</row>
    <row r="15" spans="2:81" ht="12.75" customHeight="1" x14ac:dyDescent="0.25">
      <c r="B15" s="9">
        <v>42750</v>
      </c>
      <c r="C15" s="49">
        <v>0.75</v>
      </c>
      <c r="D15" s="21">
        <v>604</v>
      </c>
      <c r="E15" s="21">
        <f>IF(Table134237122[[#This Row],[Variable Name]]="",#N/A,Table134237122[[#This Row],[Variable Name]])</f>
        <v>0.75</v>
      </c>
      <c r="F15" s="22">
        <f>IFERROR(IF(Table134237122[[#This Row],[Variable Name]]="","",IF(AG14&lt;&gt;AG15,"",ABS(Table134237122[[#This Row],[Variable Name]]-C14))),"")</f>
        <v>2.0000000000000018E-2</v>
      </c>
      <c r="G15" s="23" t="e">
        <f>IF(Table134237122[[#This Row],[Mean Change]]=1,AVERAGEIFS(Table134237122[MR],Table134237122[Mean Change],1),#N/A)</f>
        <v>#N/A</v>
      </c>
      <c r="H15" s="23">
        <f>IF(Table134237122[[#This Row],[Mean Change]]=2,AVERAGEIFS(Table134237122[MR],Table134237122[Mean Change],2),#N/A)</f>
        <v>1.4285714285714299E-2</v>
      </c>
      <c r="I15" s="23" t="e">
        <f>IF(Table134237122[[#This Row],[Mean Change]]=3,AVERAGEIFS(Table134237122[MR],Table134237122[Mean Change],3),#N/A)</f>
        <v>#N/A</v>
      </c>
      <c r="J1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" s="15" t="str">
        <f>IF(ISERROR(Table134237122[[#This Row],[Mean Change]]),"",IF(Table134237122[[#This Row],[Variable Name]]="","",IF(Table134237122[[#This Row],[Mean Change]]=1,Table134237122[Variable Name],"")))</f>
        <v/>
      </c>
      <c r="L15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5" s="15">
        <f>IF(ISERROR(Table134237122[[#This Row],[Mean Change]]),"",IF(Table134237122[[#This Row],[Variable Name]]="","",IF(Table134237122[[#This Row],[Mean Change]]=2,Table134237122[Variable Name],"")))</f>
        <v>0.75</v>
      </c>
      <c r="N1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" s="15" t="str">
        <f>IF(ISERROR(Table134237122[[#This Row],[Mean Change]]),"",IF(Table134237122[[#This Row],[Variable Name]]="","",IF(Table134237122[[#This Row],[Mean Change]]=3,Table134237122[Variable Name],"")))</f>
        <v/>
      </c>
      <c r="P15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5" s="15" t="str">
        <f>IF(ISERROR(Table134237122[[#This Row],[Mean Change]]),"",IF(Table134237122[[#This Row],[Variable Name]]="","",IF(Table134237122[[#This Row],[Mean Change]]=4,Table134237122[Variable Name],"")))</f>
        <v/>
      </c>
      <c r="R1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" s="15" t="str">
        <f>IF(ISERROR(Table134237122[[#This Row],[Mean Change]]),"",IF(Table134237122[[#This Row],[Variable Name]]="","",IF(Table134237122[[#This Row],[Mean Change]]=5,Table134237122[Variable Name],"")))</f>
        <v/>
      </c>
      <c r="T15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5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5" s="16" t="e">
        <f>IF(Table134237122[[#This Row],[Mean Change]]=1,AVERAGEIFS(Table134237122[MR],Table134237122[MR],"&lt;"&amp;Table134237122[[#This Row],[UL MR]],Table134237122[Mean Change],1),#N/A)</f>
        <v>#N/A</v>
      </c>
      <c r="W15" s="16">
        <f>IF(Table134237122[[#This Row],[Mean Change]]=2,AVERAGEIFS(Table134237122[MR],Table134237122[MR],"&lt;"&amp;Table134237122[[#This Row],[UL MR]],Table134237122[Mean Change],2),#N/A)</f>
        <v>1.4285714285714299E-2</v>
      </c>
      <c r="X15" s="16" t="e">
        <f>IF(Table134237122[[#This Row],[Mean Change]]=3,AVERAGEIFS(Table134237122[MR],Table134237122[MR],"&lt;"&amp;Table134237122[[#This Row],[UL MR]],Table134237122[Mean Change],3),#N/A)</f>
        <v>#N/A</v>
      </c>
      <c r="Y15" s="16" t="e">
        <f>Table134237122[[#This Row],[Process Mean]]+(2.66*Table134237122[[#This Row],[MR Bar]])</f>
        <v>#N/A</v>
      </c>
      <c r="Z15" s="16">
        <f>Table134237122[[#This Row],[2nd Mean]]+(2.66*Table134237122[[#This Row],[MR Bar 2]])</f>
        <v>0.79425000000000001</v>
      </c>
      <c r="AA15" s="16" t="e">
        <f>Table134237122[[#This Row],[3rd Mean]]+(2.66*Table134237122[[#This Row],[MR Bar 3]])</f>
        <v>#N/A</v>
      </c>
      <c r="AB15" s="16" t="e">
        <f>Table134237122[[#This Row],[Process Mean]]-(2.66*Table134237122[[#This Row],[MR Bar]])</f>
        <v>#N/A</v>
      </c>
      <c r="AC15" s="16">
        <f>Table134237122[[#This Row],[2nd Mean]]-(2.66*Table134237122[[#This Row],[MR Bar 2]])</f>
        <v>0.71824999999999994</v>
      </c>
      <c r="AD15" s="16" t="e">
        <f>Table134237122[[#This Row],[3rd Mean]]-(2.66*Table134237122[[#This Row],[MR Bar 3]])</f>
        <v>#N/A</v>
      </c>
      <c r="AE15" s="16">
        <f>IF(Table134237122[[#This Row],[Date]]="",#N/A,IF(Table134237122[[#This Row],[Date]]&lt;$BS$26,#N/A,$BP$26))</f>
        <v>0.86470000000000002</v>
      </c>
      <c r="AF15" s="17">
        <f>MAX(Table134237122[Cohort Size])*2</f>
        <v>1264</v>
      </c>
      <c r="AG15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5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5" s="54" t="e">
        <f>IF(Table134237122[[#This Row],[Mean Change]]=1,(Table134237122[[#This Row],[Standard Deviation]]*3)+$T15,#N/A)</f>
        <v>#N/A</v>
      </c>
      <c r="AJ15" s="55" t="e">
        <f>IF(Table134237122[[#This Row],[Mean Change]]=1,$T15-(Table134237122[[#This Row],[Standard Deviation]]*3),#N/A)</f>
        <v>#N/A</v>
      </c>
      <c r="AK15" s="54">
        <f>IF(Table134237122[[#This Row],[Mean Change]]=2,(Table134237122[[#This Row],[Standard Deviation]]*3)+$T15,#N/A)</f>
        <v>0.81020310463726808</v>
      </c>
      <c r="AL15" s="55">
        <f>IF(Table134237122[[#This Row],[Mean Change]]=2,$T15-(Table134237122[[#This Row],[Standard Deviation]]*3),#N/A)</f>
        <v>0.70229689536273188</v>
      </c>
      <c r="AM15" s="55" t="e">
        <f>IF(Table134237122[[#This Row],[Mean Change]]=3,(Table134237122[[#This Row],[Standard Deviation]]*3)+$T15,#N/A)</f>
        <v>#N/A</v>
      </c>
      <c r="AN15" s="55" t="e">
        <f>IF(Table134237122[[#This Row],[Mean Change]]=3,$T15-(Table134237122[[#This Row],[Standard Deviation]]*3),#N/A)</f>
        <v>#N/A</v>
      </c>
      <c r="AO15" s="55" t="e">
        <f>IF(Table134237122[[#This Row],[Mean Change]]=4,(Table134237122[[#This Row],[Standard Deviation]]*3)+$T15,#N/A)</f>
        <v>#N/A</v>
      </c>
      <c r="AP15" s="55" t="e">
        <f>IF(Table134237122[[#This Row],[Mean Change]]=4,$T15-(Table134237122[[#This Row],[Standard Deviation]]*3),#N/A)</f>
        <v>#N/A</v>
      </c>
      <c r="AQ15" s="55" t="e">
        <f>IF(Table134237122[[#This Row],[Mean Change]]=5,(Table134237122[[#This Row],[Standard Deviation]]*3)+$T15,#N/A)</f>
        <v>#N/A</v>
      </c>
      <c r="AR15" s="55" t="e">
        <f>IF(Table134237122[[#This Row],[Mean Change]]=5,$T15-(Table134237122[[#This Row],[Standard Deviation]]*3),#N/A)</f>
        <v>#N/A</v>
      </c>
      <c r="BP15" s="110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</row>
    <row r="16" spans="2:81" ht="12.75" customHeight="1" x14ac:dyDescent="0.25">
      <c r="B16" s="9">
        <v>42757</v>
      </c>
      <c r="C16" s="49">
        <v>0.78</v>
      </c>
      <c r="D16" s="21">
        <v>605</v>
      </c>
      <c r="E16" s="21">
        <f>IF(Table134237122[[#This Row],[Variable Name]]="",#N/A,Table134237122[[#This Row],[Variable Name]])</f>
        <v>0.78</v>
      </c>
      <c r="F16" s="22">
        <f>IFERROR(IF(Table134237122[[#This Row],[Variable Name]]="","",IF(AG15&lt;&gt;AG16,"",ABS(Table134237122[[#This Row],[Variable Name]]-C15))),"")</f>
        <v>3.0000000000000027E-2</v>
      </c>
      <c r="G16" s="23" t="e">
        <f>IF(Table134237122[[#This Row],[Mean Change]]=1,AVERAGEIFS(Table134237122[MR],Table134237122[Mean Change],1),#N/A)</f>
        <v>#N/A</v>
      </c>
      <c r="H16" s="23">
        <f>IF(Table134237122[[#This Row],[Mean Change]]=2,AVERAGEIFS(Table134237122[MR],Table134237122[Mean Change],2),#N/A)</f>
        <v>1.4285714285714299E-2</v>
      </c>
      <c r="I16" s="23" t="e">
        <f>IF(Table134237122[[#This Row],[Mean Change]]=3,AVERAGEIFS(Table134237122[MR],Table134237122[Mean Change],3),#N/A)</f>
        <v>#N/A</v>
      </c>
      <c r="J1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" s="15" t="str">
        <f>IF(ISERROR(Table134237122[[#This Row],[Mean Change]]),"",IF(Table134237122[[#This Row],[Variable Name]]="","",IF(Table134237122[[#This Row],[Mean Change]]=1,Table134237122[Variable Name],"")))</f>
        <v/>
      </c>
      <c r="L16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6" s="15">
        <f>IF(ISERROR(Table134237122[[#This Row],[Mean Change]]),"",IF(Table134237122[[#This Row],[Variable Name]]="","",IF(Table134237122[[#This Row],[Mean Change]]=2,Table134237122[Variable Name],"")))</f>
        <v>0.78</v>
      </c>
      <c r="N1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" s="15" t="str">
        <f>IF(ISERROR(Table134237122[[#This Row],[Mean Change]]),"",IF(Table134237122[[#This Row],[Variable Name]]="","",IF(Table134237122[[#This Row],[Mean Change]]=3,Table134237122[Variable Name],"")))</f>
        <v/>
      </c>
      <c r="P16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6" s="15" t="str">
        <f>IF(ISERROR(Table134237122[[#This Row],[Mean Change]]),"",IF(Table134237122[[#This Row],[Variable Name]]="","",IF(Table134237122[[#This Row],[Mean Change]]=4,Table134237122[Variable Name],"")))</f>
        <v/>
      </c>
      <c r="R1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" s="15" t="str">
        <f>IF(ISERROR(Table134237122[[#This Row],[Mean Change]]),"",IF(Table134237122[[#This Row],[Variable Name]]="","",IF(Table134237122[[#This Row],[Mean Change]]=5,Table134237122[Variable Name],"")))</f>
        <v/>
      </c>
      <c r="T16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6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6" s="16" t="e">
        <f>IF(Table134237122[[#This Row],[Mean Change]]=1,AVERAGEIFS(Table134237122[MR],Table134237122[MR],"&lt;"&amp;Table134237122[[#This Row],[UL MR]],Table134237122[Mean Change],1),#N/A)</f>
        <v>#N/A</v>
      </c>
      <c r="W16" s="16">
        <f>IF(Table134237122[[#This Row],[Mean Change]]=2,AVERAGEIFS(Table134237122[MR],Table134237122[MR],"&lt;"&amp;Table134237122[[#This Row],[UL MR]],Table134237122[Mean Change],2),#N/A)</f>
        <v>1.4285714285714299E-2</v>
      </c>
      <c r="X16" s="16" t="e">
        <f>IF(Table134237122[[#This Row],[Mean Change]]=3,AVERAGEIFS(Table134237122[MR],Table134237122[MR],"&lt;"&amp;Table134237122[[#This Row],[UL MR]],Table134237122[Mean Change],3),#N/A)</f>
        <v>#N/A</v>
      </c>
      <c r="Y16" s="16" t="e">
        <f>Table134237122[[#This Row],[Process Mean]]+(2.66*Table134237122[[#This Row],[MR Bar]])</f>
        <v>#N/A</v>
      </c>
      <c r="Z16" s="16">
        <f>Table134237122[[#This Row],[2nd Mean]]+(2.66*Table134237122[[#This Row],[MR Bar 2]])</f>
        <v>0.79425000000000001</v>
      </c>
      <c r="AA16" s="16" t="e">
        <f>Table134237122[[#This Row],[3rd Mean]]+(2.66*Table134237122[[#This Row],[MR Bar 3]])</f>
        <v>#N/A</v>
      </c>
      <c r="AB16" s="16" t="e">
        <f>Table134237122[[#This Row],[Process Mean]]-(2.66*Table134237122[[#This Row],[MR Bar]])</f>
        <v>#N/A</v>
      </c>
      <c r="AC16" s="16">
        <f>Table134237122[[#This Row],[2nd Mean]]-(2.66*Table134237122[[#This Row],[MR Bar 2]])</f>
        <v>0.71824999999999994</v>
      </c>
      <c r="AD16" s="16" t="e">
        <f>Table134237122[[#This Row],[3rd Mean]]-(2.66*Table134237122[[#This Row],[MR Bar 3]])</f>
        <v>#N/A</v>
      </c>
      <c r="AE16" s="16">
        <f>IF(Table134237122[[#This Row],[Date]]="",#N/A,IF(Table134237122[[#This Row],[Date]]&lt;$BS$26,#N/A,$BP$26))</f>
        <v>0.86470000000000002</v>
      </c>
      <c r="AF16" s="17">
        <f>MAX(Table134237122[Cohort Size])*2</f>
        <v>1264</v>
      </c>
      <c r="AG16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6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6" s="54" t="e">
        <f>IF(Table134237122[[#This Row],[Mean Change]]=1,(Table134237122[[#This Row],[Standard Deviation]]*3)+$T16,#N/A)</f>
        <v>#N/A</v>
      </c>
      <c r="AJ16" s="55" t="e">
        <f>IF(Table134237122[[#This Row],[Mean Change]]=1,$T16-(Table134237122[[#This Row],[Standard Deviation]]*3),#N/A)</f>
        <v>#N/A</v>
      </c>
      <c r="AK16" s="54">
        <f>IF(Table134237122[[#This Row],[Mean Change]]=2,(Table134237122[[#This Row],[Standard Deviation]]*3)+$T16,#N/A)</f>
        <v>0.81020310463726808</v>
      </c>
      <c r="AL16" s="55">
        <f>IF(Table134237122[[#This Row],[Mean Change]]=2,$T16-(Table134237122[[#This Row],[Standard Deviation]]*3),#N/A)</f>
        <v>0.70229689536273188</v>
      </c>
      <c r="AM16" s="55" t="e">
        <f>IF(Table134237122[[#This Row],[Mean Change]]=3,(Table134237122[[#This Row],[Standard Deviation]]*3)+$T16,#N/A)</f>
        <v>#N/A</v>
      </c>
      <c r="AN16" s="55" t="e">
        <f>IF(Table134237122[[#This Row],[Mean Change]]=3,$T16-(Table134237122[[#This Row],[Standard Deviation]]*3),#N/A)</f>
        <v>#N/A</v>
      </c>
      <c r="AO16" s="55" t="e">
        <f>IF(Table134237122[[#This Row],[Mean Change]]=4,(Table134237122[[#This Row],[Standard Deviation]]*3)+$T16,#N/A)</f>
        <v>#N/A</v>
      </c>
      <c r="AP16" s="55" t="e">
        <f>IF(Table134237122[[#This Row],[Mean Change]]=4,$T16-(Table134237122[[#This Row],[Standard Deviation]]*3),#N/A)</f>
        <v>#N/A</v>
      </c>
      <c r="AQ16" s="55" t="e">
        <f>IF(Table134237122[[#This Row],[Mean Change]]=5,(Table134237122[[#This Row],[Standard Deviation]]*3)+$T16,#N/A)</f>
        <v>#N/A</v>
      </c>
      <c r="AR16" s="55" t="e">
        <f>IF(Table134237122[[#This Row],[Mean Change]]=5,$T16-(Table134237122[[#This Row],[Standard Deviation]]*3),#N/A)</f>
        <v>#N/A</v>
      </c>
      <c r="BP16" s="101"/>
      <c r="BQ16" s="101"/>
      <c r="BR16" s="101"/>
      <c r="BS16" s="101"/>
      <c r="BT16" s="101"/>
      <c r="BU16" s="101"/>
      <c r="BX16" s="18"/>
      <c r="BY16" s="19"/>
      <c r="BZ16" s="19"/>
      <c r="CA16" s="19"/>
      <c r="CB16" s="19"/>
      <c r="CC16" s="18"/>
    </row>
    <row r="17" spans="2:81" ht="12.75" customHeight="1" x14ac:dyDescent="0.25">
      <c r="B17" s="9">
        <v>42764</v>
      </c>
      <c r="C17" s="49">
        <v>0.76</v>
      </c>
      <c r="D17" s="21">
        <v>602</v>
      </c>
      <c r="E17" s="21">
        <f>IF(Table134237122[[#This Row],[Variable Name]]="",#N/A,Table134237122[[#This Row],[Variable Name]])</f>
        <v>0.76</v>
      </c>
      <c r="F17" s="22">
        <f>IFERROR(IF(Table134237122[[#This Row],[Variable Name]]="","",IF(AG16&lt;&gt;AG17,"",ABS(Table134237122[[#This Row],[Variable Name]]-C16))),"")</f>
        <v>2.0000000000000018E-2</v>
      </c>
      <c r="G17" s="23" t="e">
        <f>IF(Table134237122[[#This Row],[Mean Change]]=1,AVERAGEIFS(Table134237122[MR],Table134237122[Mean Change],1),#N/A)</f>
        <v>#N/A</v>
      </c>
      <c r="H17" s="23">
        <f>IF(Table134237122[[#This Row],[Mean Change]]=2,AVERAGEIFS(Table134237122[MR],Table134237122[Mean Change],2),#N/A)</f>
        <v>1.4285714285714299E-2</v>
      </c>
      <c r="I17" s="23" t="e">
        <f>IF(Table134237122[[#This Row],[Mean Change]]=3,AVERAGEIFS(Table134237122[MR],Table134237122[Mean Change],3),#N/A)</f>
        <v>#N/A</v>
      </c>
      <c r="J1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" s="15" t="str">
        <f>IF(ISERROR(Table134237122[[#This Row],[Mean Change]]),"",IF(Table134237122[[#This Row],[Variable Name]]="","",IF(Table134237122[[#This Row],[Mean Change]]=1,Table134237122[Variable Name],"")))</f>
        <v/>
      </c>
      <c r="L17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7" s="15">
        <f>IF(ISERROR(Table134237122[[#This Row],[Mean Change]]),"",IF(Table134237122[[#This Row],[Variable Name]]="","",IF(Table134237122[[#This Row],[Mean Change]]=2,Table134237122[Variable Name],"")))</f>
        <v>0.76</v>
      </c>
      <c r="N1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" s="15" t="str">
        <f>IF(ISERROR(Table134237122[[#This Row],[Mean Change]]),"",IF(Table134237122[[#This Row],[Variable Name]]="","",IF(Table134237122[[#This Row],[Mean Change]]=3,Table134237122[Variable Name],"")))</f>
        <v/>
      </c>
      <c r="P17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7" s="15" t="str">
        <f>IF(ISERROR(Table134237122[[#This Row],[Mean Change]]),"",IF(Table134237122[[#This Row],[Variable Name]]="","",IF(Table134237122[[#This Row],[Mean Change]]=4,Table134237122[Variable Name],"")))</f>
        <v/>
      </c>
      <c r="R1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" s="15" t="str">
        <f>IF(ISERROR(Table134237122[[#This Row],[Mean Change]]),"",IF(Table134237122[[#This Row],[Variable Name]]="","",IF(Table134237122[[#This Row],[Mean Change]]=5,Table134237122[Variable Name],"")))</f>
        <v/>
      </c>
      <c r="T17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7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7" s="16" t="e">
        <f>IF(Table134237122[[#This Row],[Mean Change]]=1,AVERAGEIFS(Table134237122[MR],Table134237122[MR],"&lt;"&amp;Table134237122[[#This Row],[UL MR]],Table134237122[Mean Change],1),#N/A)</f>
        <v>#N/A</v>
      </c>
      <c r="W17" s="16">
        <f>IF(Table134237122[[#This Row],[Mean Change]]=2,AVERAGEIFS(Table134237122[MR],Table134237122[MR],"&lt;"&amp;Table134237122[[#This Row],[UL MR]],Table134237122[Mean Change],2),#N/A)</f>
        <v>1.4285714285714299E-2</v>
      </c>
      <c r="X17" s="16" t="e">
        <f>IF(Table134237122[[#This Row],[Mean Change]]=3,AVERAGEIFS(Table134237122[MR],Table134237122[MR],"&lt;"&amp;Table134237122[[#This Row],[UL MR]],Table134237122[Mean Change],3),#N/A)</f>
        <v>#N/A</v>
      </c>
      <c r="Y17" s="16" t="e">
        <f>Table134237122[[#This Row],[Process Mean]]+(2.66*Table134237122[[#This Row],[MR Bar]])</f>
        <v>#N/A</v>
      </c>
      <c r="Z17" s="16">
        <f>Table134237122[[#This Row],[2nd Mean]]+(2.66*Table134237122[[#This Row],[MR Bar 2]])</f>
        <v>0.79425000000000001</v>
      </c>
      <c r="AA17" s="16" t="e">
        <f>Table134237122[[#This Row],[3rd Mean]]+(2.66*Table134237122[[#This Row],[MR Bar 3]])</f>
        <v>#N/A</v>
      </c>
      <c r="AB17" s="16" t="e">
        <f>Table134237122[[#This Row],[Process Mean]]-(2.66*Table134237122[[#This Row],[MR Bar]])</f>
        <v>#N/A</v>
      </c>
      <c r="AC17" s="16">
        <f>Table134237122[[#This Row],[2nd Mean]]-(2.66*Table134237122[[#This Row],[MR Bar 2]])</f>
        <v>0.71824999999999994</v>
      </c>
      <c r="AD17" s="16" t="e">
        <f>Table134237122[[#This Row],[3rd Mean]]-(2.66*Table134237122[[#This Row],[MR Bar 3]])</f>
        <v>#N/A</v>
      </c>
      <c r="AE17" s="16">
        <f>IF(Table134237122[[#This Row],[Date]]="",#N/A,IF(Table134237122[[#This Row],[Date]]&lt;$BS$26,#N/A,$BP$26))</f>
        <v>0.86470000000000002</v>
      </c>
      <c r="AF17" s="17">
        <f>MAX(Table134237122[Cohort Size])*2</f>
        <v>1264</v>
      </c>
      <c r="AG17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7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7" s="54" t="e">
        <f>IF(Table134237122[[#This Row],[Mean Change]]=1,(Table134237122[[#This Row],[Standard Deviation]]*3)+$T17,#N/A)</f>
        <v>#N/A</v>
      </c>
      <c r="AJ17" s="55" t="e">
        <f>IF(Table134237122[[#This Row],[Mean Change]]=1,$T17-(Table134237122[[#This Row],[Standard Deviation]]*3),#N/A)</f>
        <v>#N/A</v>
      </c>
      <c r="AK17" s="54">
        <f>IF(Table134237122[[#This Row],[Mean Change]]=2,(Table134237122[[#This Row],[Standard Deviation]]*3)+$T17,#N/A)</f>
        <v>0.81020310463726808</v>
      </c>
      <c r="AL17" s="55">
        <f>IF(Table134237122[[#This Row],[Mean Change]]=2,$T17-(Table134237122[[#This Row],[Standard Deviation]]*3),#N/A)</f>
        <v>0.70229689536273188</v>
      </c>
      <c r="AM17" s="55" t="e">
        <f>IF(Table134237122[[#This Row],[Mean Change]]=3,(Table134237122[[#This Row],[Standard Deviation]]*3)+$T17,#N/A)</f>
        <v>#N/A</v>
      </c>
      <c r="AN17" s="55" t="e">
        <f>IF(Table134237122[[#This Row],[Mean Change]]=3,$T17-(Table134237122[[#This Row],[Standard Deviation]]*3),#N/A)</f>
        <v>#N/A</v>
      </c>
      <c r="AO17" s="55" t="e">
        <f>IF(Table134237122[[#This Row],[Mean Change]]=4,(Table134237122[[#This Row],[Standard Deviation]]*3)+$T17,#N/A)</f>
        <v>#N/A</v>
      </c>
      <c r="AP17" s="55" t="e">
        <f>IF(Table134237122[[#This Row],[Mean Change]]=4,$T17-(Table134237122[[#This Row],[Standard Deviation]]*3),#N/A)</f>
        <v>#N/A</v>
      </c>
      <c r="AQ17" s="55" t="e">
        <f>IF(Table134237122[[#This Row],[Mean Change]]=5,(Table134237122[[#This Row],[Standard Deviation]]*3)+$T17,#N/A)</f>
        <v>#N/A</v>
      </c>
      <c r="AR17" s="55" t="e">
        <f>IF(Table134237122[[#This Row],[Mean Change]]=5,$T17-(Table134237122[[#This Row],[Standard Deviation]]*3),#N/A)</f>
        <v>#N/A</v>
      </c>
      <c r="BP17" s="103" t="s">
        <v>28</v>
      </c>
      <c r="BQ17" s="103"/>
      <c r="BR17" s="20"/>
      <c r="BS17" s="103" t="s">
        <v>29</v>
      </c>
      <c r="BT17" s="103"/>
      <c r="BU17" s="20"/>
      <c r="BV17" s="103" t="s">
        <v>30</v>
      </c>
      <c r="BW17" s="103"/>
      <c r="BX17" s="20"/>
      <c r="BY17" s="103" t="s">
        <v>46</v>
      </c>
      <c r="BZ17" s="103"/>
      <c r="CA17" s="44"/>
      <c r="CB17" s="103" t="s">
        <v>49</v>
      </c>
      <c r="CC17" s="103"/>
    </row>
    <row r="18" spans="2:81" ht="12.75" customHeight="1" x14ac:dyDescent="0.25">
      <c r="B18" s="9">
        <v>42771</v>
      </c>
      <c r="C18" s="49">
        <v>0.77</v>
      </c>
      <c r="D18" s="21">
        <v>603</v>
      </c>
      <c r="E18" s="21">
        <f>IF(Table134237122[[#This Row],[Variable Name]]="",#N/A,Table134237122[[#This Row],[Variable Name]])</f>
        <v>0.77</v>
      </c>
      <c r="F18" s="22">
        <f>IFERROR(IF(Table134237122[[#This Row],[Variable Name]]="","",IF(AG17&lt;&gt;AG18,"",ABS(Table134237122[[#This Row],[Variable Name]]-C17))),"")</f>
        <v>1.0000000000000009E-2</v>
      </c>
      <c r="G18" s="23" t="e">
        <f>IF(Table134237122[[#This Row],[Mean Change]]=1,AVERAGEIFS(Table134237122[MR],Table134237122[Mean Change],1),#N/A)</f>
        <v>#N/A</v>
      </c>
      <c r="H18" s="23">
        <f>IF(Table134237122[[#This Row],[Mean Change]]=2,AVERAGEIFS(Table134237122[MR],Table134237122[Mean Change],2),#N/A)</f>
        <v>1.4285714285714299E-2</v>
      </c>
      <c r="I18" s="23" t="e">
        <f>IF(Table134237122[[#This Row],[Mean Change]]=3,AVERAGEIFS(Table134237122[MR],Table134237122[Mean Change],3),#N/A)</f>
        <v>#N/A</v>
      </c>
      <c r="J1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" s="15" t="str">
        <f>IF(ISERROR(Table134237122[[#This Row],[Mean Change]]),"",IF(Table134237122[[#This Row],[Variable Name]]="","",IF(Table134237122[[#This Row],[Mean Change]]=1,Table134237122[Variable Name],"")))</f>
        <v/>
      </c>
      <c r="L18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8" s="15">
        <f>IF(ISERROR(Table134237122[[#This Row],[Mean Change]]),"",IF(Table134237122[[#This Row],[Variable Name]]="","",IF(Table134237122[[#This Row],[Mean Change]]=2,Table134237122[Variable Name],"")))</f>
        <v>0.77</v>
      </c>
      <c r="N1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" s="15" t="str">
        <f>IF(ISERROR(Table134237122[[#This Row],[Mean Change]]),"",IF(Table134237122[[#This Row],[Variable Name]]="","",IF(Table134237122[[#This Row],[Mean Change]]=3,Table134237122[Variable Name],"")))</f>
        <v/>
      </c>
      <c r="P18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8" s="15" t="str">
        <f>IF(ISERROR(Table134237122[[#This Row],[Mean Change]]),"",IF(Table134237122[[#This Row],[Variable Name]]="","",IF(Table134237122[[#This Row],[Mean Change]]=4,Table134237122[Variable Name],"")))</f>
        <v/>
      </c>
      <c r="R1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" s="15" t="str">
        <f>IF(ISERROR(Table134237122[[#This Row],[Mean Change]]),"",IF(Table134237122[[#This Row],[Variable Name]]="","",IF(Table134237122[[#This Row],[Mean Change]]=5,Table134237122[Variable Name],"")))</f>
        <v/>
      </c>
      <c r="T18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8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8" s="16" t="e">
        <f>IF(Table134237122[[#This Row],[Mean Change]]=1,AVERAGEIFS(Table134237122[MR],Table134237122[MR],"&lt;"&amp;Table134237122[[#This Row],[UL MR]],Table134237122[Mean Change],1),#N/A)</f>
        <v>#N/A</v>
      </c>
      <c r="W18" s="16">
        <f>IF(Table134237122[[#This Row],[Mean Change]]=2,AVERAGEIFS(Table134237122[MR],Table134237122[MR],"&lt;"&amp;Table134237122[[#This Row],[UL MR]],Table134237122[Mean Change],2),#N/A)</f>
        <v>1.4285714285714299E-2</v>
      </c>
      <c r="X18" s="16" t="e">
        <f>IF(Table134237122[[#This Row],[Mean Change]]=3,AVERAGEIFS(Table134237122[MR],Table134237122[MR],"&lt;"&amp;Table134237122[[#This Row],[UL MR]],Table134237122[Mean Change],3),#N/A)</f>
        <v>#N/A</v>
      </c>
      <c r="Y18" s="16" t="e">
        <f>Table134237122[[#This Row],[Process Mean]]+(2.66*Table134237122[[#This Row],[MR Bar]])</f>
        <v>#N/A</v>
      </c>
      <c r="Z18" s="16">
        <f>Table134237122[[#This Row],[2nd Mean]]+(2.66*Table134237122[[#This Row],[MR Bar 2]])</f>
        <v>0.79425000000000001</v>
      </c>
      <c r="AA18" s="16" t="e">
        <f>Table134237122[[#This Row],[3rd Mean]]+(2.66*Table134237122[[#This Row],[MR Bar 3]])</f>
        <v>#N/A</v>
      </c>
      <c r="AB18" s="16" t="e">
        <f>Table134237122[[#This Row],[Process Mean]]-(2.66*Table134237122[[#This Row],[MR Bar]])</f>
        <v>#N/A</v>
      </c>
      <c r="AC18" s="16">
        <f>Table134237122[[#This Row],[2nd Mean]]-(2.66*Table134237122[[#This Row],[MR Bar 2]])</f>
        <v>0.71824999999999994</v>
      </c>
      <c r="AD18" s="16" t="e">
        <f>Table134237122[[#This Row],[3rd Mean]]-(2.66*Table134237122[[#This Row],[MR Bar 3]])</f>
        <v>#N/A</v>
      </c>
      <c r="AE18" s="16">
        <f>IF(Table134237122[[#This Row],[Date]]="",#N/A,IF(Table134237122[[#This Row],[Date]]&lt;$BS$26,#N/A,$BP$26))</f>
        <v>0.86470000000000002</v>
      </c>
      <c r="AF18" s="17">
        <f>MAX(Table134237122[Cohort Size])*2</f>
        <v>1264</v>
      </c>
      <c r="AG18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8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8" s="54" t="e">
        <f>IF(Table134237122[[#This Row],[Mean Change]]=1,(Table134237122[[#This Row],[Standard Deviation]]*3)+$T18,#N/A)</f>
        <v>#N/A</v>
      </c>
      <c r="AJ18" s="55" t="e">
        <f>IF(Table134237122[[#This Row],[Mean Change]]=1,$T18-(Table134237122[[#This Row],[Standard Deviation]]*3),#N/A)</f>
        <v>#N/A</v>
      </c>
      <c r="AK18" s="54">
        <f>IF(Table134237122[[#This Row],[Mean Change]]=2,(Table134237122[[#This Row],[Standard Deviation]]*3)+$T18,#N/A)</f>
        <v>0.81020310463726808</v>
      </c>
      <c r="AL18" s="55">
        <f>IF(Table134237122[[#This Row],[Mean Change]]=2,$T18-(Table134237122[[#This Row],[Standard Deviation]]*3),#N/A)</f>
        <v>0.70229689536273188</v>
      </c>
      <c r="AM18" s="55" t="e">
        <f>IF(Table134237122[[#This Row],[Mean Change]]=3,(Table134237122[[#This Row],[Standard Deviation]]*3)+$T18,#N/A)</f>
        <v>#N/A</v>
      </c>
      <c r="AN18" s="55" t="e">
        <f>IF(Table134237122[[#This Row],[Mean Change]]=3,$T18-(Table134237122[[#This Row],[Standard Deviation]]*3),#N/A)</f>
        <v>#N/A</v>
      </c>
      <c r="AO18" s="55" t="e">
        <f>IF(Table134237122[[#This Row],[Mean Change]]=4,(Table134237122[[#This Row],[Standard Deviation]]*3)+$T18,#N/A)</f>
        <v>#N/A</v>
      </c>
      <c r="AP18" s="55" t="e">
        <f>IF(Table134237122[[#This Row],[Mean Change]]=4,$T18-(Table134237122[[#This Row],[Standard Deviation]]*3),#N/A)</f>
        <v>#N/A</v>
      </c>
      <c r="AQ18" s="55" t="e">
        <f>IF(Table134237122[[#This Row],[Mean Change]]=5,(Table134237122[[#This Row],[Standard Deviation]]*3)+$T18,#N/A)</f>
        <v>#N/A</v>
      </c>
      <c r="AR18" s="55" t="e">
        <f>IF(Table134237122[[#This Row],[Mean Change]]=5,$T18-(Table134237122[[#This Row],[Standard Deviation]]*3),#N/A)</f>
        <v>#N/A</v>
      </c>
      <c r="BP18" s="116" t="s">
        <v>31</v>
      </c>
      <c r="BQ18" s="116"/>
      <c r="BS18" s="116" t="s">
        <v>31</v>
      </c>
      <c r="BT18" s="116"/>
      <c r="BV18" s="116" t="s">
        <v>31</v>
      </c>
      <c r="BW18" s="116"/>
      <c r="BY18" s="116" t="s">
        <v>31</v>
      </c>
      <c r="BZ18" s="116"/>
      <c r="CA18" s="44"/>
      <c r="CB18" s="116" t="s">
        <v>31</v>
      </c>
      <c r="CC18" s="116"/>
    </row>
    <row r="19" spans="2:81" ht="12.75" customHeight="1" x14ac:dyDescent="0.25">
      <c r="B19" s="9">
        <v>42778</v>
      </c>
      <c r="C19" s="49">
        <v>0.78</v>
      </c>
      <c r="D19" s="21">
        <v>603</v>
      </c>
      <c r="E19" s="21">
        <f>IF(Table134237122[[#This Row],[Variable Name]]="",#N/A,Table134237122[[#This Row],[Variable Name]])</f>
        <v>0.78</v>
      </c>
      <c r="F19" s="22">
        <f>IFERROR(IF(Table134237122[[#This Row],[Variable Name]]="","",IF(AG18&lt;&gt;AG19,"",ABS(Table134237122[[#This Row],[Variable Name]]-C18))),"")</f>
        <v>1.0000000000000009E-2</v>
      </c>
      <c r="G19" s="23" t="e">
        <f>IF(Table134237122[[#This Row],[Mean Change]]=1,AVERAGEIFS(Table134237122[MR],Table134237122[Mean Change],1),#N/A)</f>
        <v>#N/A</v>
      </c>
      <c r="H19" s="23">
        <f>IF(Table134237122[[#This Row],[Mean Change]]=2,AVERAGEIFS(Table134237122[MR],Table134237122[Mean Change],2),#N/A)</f>
        <v>1.4285714285714299E-2</v>
      </c>
      <c r="I19" s="23" t="e">
        <f>IF(Table134237122[[#This Row],[Mean Change]]=3,AVERAGEIFS(Table134237122[MR],Table134237122[Mean Change],3),#N/A)</f>
        <v>#N/A</v>
      </c>
      <c r="J1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" s="15" t="str">
        <f>IF(ISERROR(Table134237122[[#This Row],[Mean Change]]),"",IF(Table134237122[[#This Row],[Variable Name]]="","",IF(Table134237122[[#This Row],[Mean Change]]=1,Table134237122[Variable Name],"")))</f>
        <v/>
      </c>
      <c r="L19" s="15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0.75624999999999998</v>
      </c>
      <c r="M19" s="15">
        <f>IF(ISERROR(Table134237122[[#This Row],[Mean Change]]),"",IF(Table134237122[[#This Row],[Variable Name]]="","",IF(Table134237122[[#This Row],[Mean Change]]=2,Table134237122[Variable Name],"")))</f>
        <v>0.78</v>
      </c>
      <c r="N1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" s="15" t="str">
        <f>IF(ISERROR(Table134237122[[#This Row],[Mean Change]]),"",IF(Table134237122[[#This Row],[Variable Name]]="","",IF(Table134237122[[#This Row],[Mean Change]]=3,Table134237122[Variable Name],"")))</f>
        <v/>
      </c>
      <c r="P19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19" s="15" t="str">
        <f>IF(ISERROR(Table134237122[[#This Row],[Mean Change]]),"",IF(Table134237122[[#This Row],[Variable Name]]="","",IF(Table134237122[[#This Row],[Mean Change]]=4,Table134237122[Variable Name],"")))</f>
        <v/>
      </c>
      <c r="R1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" s="15" t="str">
        <f>IF(ISERROR(Table134237122[[#This Row],[Mean Change]]),"",IF(Table134237122[[#This Row],[Variable Name]]="","",IF(Table134237122[[#This Row],[Mean Change]]=5,Table134237122[Variable Name],"")))</f>
        <v/>
      </c>
      <c r="T19" s="66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0.75624999999999998</v>
      </c>
      <c r="U19" s="15">
        <f>IF(Table134237122[[#This Row],[Mean Change]]=1,3.27*Table134237122[[#This Row],[MR Bar with SC]],IF(Table134237122[[#This Row],[Mean Change]]=2,3.27*Table134237122[[#This Row],[MR Bar with SC 2]],3.27*Table134237122[[#This Row],[MR Bar with SC 3]]))</f>
        <v>4.6714285714285757E-2</v>
      </c>
      <c r="V19" s="16" t="e">
        <f>IF(Table134237122[[#This Row],[Mean Change]]=1,AVERAGEIFS(Table134237122[MR],Table134237122[MR],"&lt;"&amp;Table134237122[[#This Row],[UL MR]],Table134237122[Mean Change],1),#N/A)</f>
        <v>#N/A</v>
      </c>
      <c r="W19" s="16">
        <f>IF(Table134237122[[#This Row],[Mean Change]]=2,AVERAGEIFS(Table134237122[MR],Table134237122[MR],"&lt;"&amp;Table134237122[[#This Row],[UL MR]],Table134237122[Mean Change],2),#N/A)</f>
        <v>1.4285714285714299E-2</v>
      </c>
      <c r="X19" s="16" t="e">
        <f>IF(Table134237122[[#This Row],[Mean Change]]=3,AVERAGEIFS(Table134237122[MR],Table134237122[MR],"&lt;"&amp;Table134237122[[#This Row],[UL MR]],Table134237122[Mean Change],3),#N/A)</f>
        <v>#N/A</v>
      </c>
      <c r="Y19" s="16" t="e">
        <f>Table134237122[[#This Row],[Process Mean]]+(2.66*Table134237122[[#This Row],[MR Bar]])</f>
        <v>#N/A</v>
      </c>
      <c r="Z19" s="16">
        <f>Table134237122[[#This Row],[2nd Mean]]+(2.66*Table134237122[[#This Row],[MR Bar 2]])</f>
        <v>0.79425000000000001</v>
      </c>
      <c r="AA19" s="16" t="e">
        <f>Table134237122[[#This Row],[3rd Mean]]+(2.66*Table134237122[[#This Row],[MR Bar 3]])</f>
        <v>#N/A</v>
      </c>
      <c r="AB19" s="16" t="e">
        <f>Table134237122[[#This Row],[Process Mean]]-(2.66*Table134237122[[#This Row],[MR Bar]])</f>
        <v>#N/A</v>
      </c>
      <c r="AC19" s="16">
        <f>Table134237122[[#This Row],[2nd Mean]]-(2.66*Table134237122[[#This Row],[MR Bar 2]])</f>
        <v>0.71824999999999994</v>
      </c>
      <c r="AD19" s="16" t="e">
        <f>Table134237122[[#This Row],[3rd Mean]]-(2.66*Table134237122[[#This Row],[MR Bar 3]])</f>
        <v>#N/A</v>
      </c>
      <c r="AE19" s="16">
        <f>IF(Table134237122[[#This Row],[Date]]="",#N/A,IF(Table134237122[[#This Row],[Date]]&lt;$BS$26,#N/A,$BP$26))</f>
        <v>0.86470000000000002</v>
      </c>
      <c r="AF19" s="17">
        <f>MAX(Table134237122[Cohort Size])*2</f>
        <v>1264</v>
      </c>
      <c r="AG19" s="61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2</v>
      </c>
      <c r="AH19" s="64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1.7984368212422715E-2</v>
      </c>
      <c r="AI19" s="54" t="e">
        <f>IF(Table134237122[[#This Row],[Mean Change]]=1,(Table134237122[[#This Row],[Standard Deviation]]*3)+$T19,#N/A)</f>
        <v>#N/A</v>
      </c>
      <c r="AJ19" s="55" t="e">
        <f>IF(Table134237122[[#This Row],[Mean Change]]=1,$T19-(Table134237122[[#This Row],[Standard Deviation]]*3),#N/A)</f>
        <v>#N/A</v>
      </c>
      <c r="AK19" s="54">
        <f>IF(Table134237122[[#This Row],[Mean Change]]=2,(Table134237122[[#This Row],[Standard Deviation]]*3)+$T19,#N/A)</f>
        <v>0.81020310463726808</v>
      </c>
      <c r="AL19" s="55">
        <f>IF(Table134237122[[#This Row],[Mean Change]]=2,$T19-(Table134237122[[#This Row],[Standard Deviation]]*3),#N/A)</f>
        <v>0.70229689536273188</v>
      </c>
      <c r="AM19" s="55" t="e">
        <f>IF(Table134237122[[#This Row],[Mean Change]]=3,(Table134237122[[#This Row],[Standard Deviation]]*3)+$T19,#N/A)</f>
        <v>#N/A</v>
      </c>
      <c r="AN19" s="55" t="e">
        <f>IF(Table134237122[[#This Row],[Mean Change]]=3,$T19-(Table134237122[[#This Row],[Standard Deviation]]*3),#N/A)</f>
        <v>#N/A</v>
      </c>
      <c r="AO19" s="55" t="e">
        <f>IF(Table134237122[[#This Row],[Mean Change]]=4,(Table134237122[[#This Row],[Standard Deviation]]*3)+$T19,#N/A)</f>
        <v>#N/A</v>
      </c>
      <c r="AP19" s="55" t="e">
        <f>IF(Table134237122[[#This Row],[Mean Change]]=4,$T19-(Table134237122[[#This Row],[Standard Deviation]]*3),#N/A)</f>
        <v>#N/A</v>
      </c>
      <c r="AQ19" s="55" t="e">
        <f>IF(Table134237122[[#This Row],[Mean Change]]=5,(Table134237122[[#This Row],[Standard Deviation]]*3)+$T19,#N/A)</f>
        <v>#N/A</v>
      </c>
      <c r="AR19" s="55" t="e">
        <f>IF(Table134237122[[#This Row],[Mean Change]]=5,$T19-(Table134237122[[#This Row],[Standard Deviation]]*3),#N/A)</f>
        <v>#N/A</v>
      </c>
      <c r="BP19" s="112">
        <v>42680</v>
      </c>
      <c r="BQ19" s="113"/>
      <c r="BR19" s="24"/>
      <c r="BS19" s="112">
        <v>42729</v>
      </c>
      <c r="BT19" s="113"/>
      <c r="BV19" s="112"/>
      <c r="BW19" s="113"/>
      <c r="BY19" s="112"/>
      <c r="BZ19" s="113"/>
      <c r="CA19" s="44"/>
      <c r="CB19" s="112"/>
      <c r="CC19" s="113"/>
    </row>
    <row r="20" spans="2:81" ht="12.75" customHeight="1" x14ac:dyDescent="0.25">
      <c r="B20" s="9">
        <v>42785</v>
      </c>
      <c r="C20" s="49">
        <v>0.86</v>
      </c>
      <c r="D20" s="21">
        <v>599</v>
      </c>
      <c r="E20" s="21">
        <f>IF(Table134237122[[#This Row],[Variable Name]]="",#N/A,Table134237122[[#This Row],[Variable Name]])</f>
        <v>0.86</v>
      </c>
      <c r="F20" s="22" t="str">
        <f>IFERROR(IF(Table134237122[[#This Row],[Variable Name]]="","",IF(AG19&lt;&gt;AG20,"",ABS(Table134237122[[#This Row],[Variable Name]]-C19))),"")</f>
        <v/>
      </c>
      <c r="G20" s="23" t="e">
        <f>IF(Table134237122[[#This Row],[Mean Change]]=1,AVERAGEIFS(Table134237122[MR],Table134237122[Mean Change],1),#N/A)</f>
        <v>#N/A</v>
      </c>
      <c r="H20" s="23" t="e">
        <f>IF(Table134237122[[#This Row],[Mean Change]]=2,AVERAGEIFS(Table134237122[MR],Table134237122[Mean Change],2),#N/A)</f>
        <v>#N/A</v>
      </c>
      <c r="I20" s="23" t="e">
        <f>IF(Table134237122[[#This Row],[Mean Change]]=3,AVERAGEIFS(Table134237122[MR],Table134237122[Mean Change],3),#N/A)</f>
        <v>#N/A</v>
      </c>
      <c r="J2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" s="15" t="str">
        <f>IF(ISERROR(Table134237122[[#This Row],[Mean Change]]),"",IF(Table134237122[[#This Row],[Variable Name]]="","",IF(Table134237122[[#This Row],[Mean Change]]=1,Table134237122[Variable Name],"")))</f>
        <v/>
      </c>
      <c r="L2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" s="15" t="str">
        <f>IF(ISERROR(Table134237122[[#This Row],[Mean Change]]),"",IF(Table134237122[[#This Row],[Variable Name]]="","",IF(Table134237122[[#This Row],[Mean Change]]=2,Table134237122[Variable Name],"")))</f>
        <v/>
      </c>
      <c r="N2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" s="15" t="str">
        <f>IF(ISERROR(Table134237122[[#This Row],[Mean Change]]),"",IF(Table134237122[[#This Row],[Variable Name]]="","",IF(Table134237122[[#This Row],[Mean Change]]=3,Table134237122[Variable Name],"")))</f>
        <v/>
      </c>
      <c r="P20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0" s="15" t="str">
        <f>IF(ISERROR(Table134237122[[#This Row],[Mean Change]]),"",IF(Table134237122[[#This Row],[Variable Name]]="","",IF(Table134237122[[#This Row],[Mean Change]]=4,Table134237122[Variable Name],"")))</f>
        <v/>
      </c>
      <c r="R2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" s="15" t="str">
        <f>IF(ISERROR(Table134237122[[#This Row],[Mean Change]]),"",IF(Table134237122[[#This Row],[Variable Name]]="","",IF(Table134237122[[#This Row],[Mean Change]]=5,Table134237122[Variable Name],"")))</f>
        <v/>
      </c>
      <c r="T2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" s="16" t="e">
        <f>IF(Table134237122[[#This Row],[Mean Change]]=1,AVERAGEIFS(Table134237122[MR],Table134237122[MR],"&lt;"&amp;Table134237122[[#This Row],[UL MR]],Table134237122[Mean Change],1),#N/A)</f>
        <v>#N/A</v>
      </c>
      <c r="W20" s="16" t="e">
        <f>IF(Table134237122[[#This Row],[Mean Change]]=2,AVERAGEIFS(Table134237122[MR],Table134237122[MR],"&lt;"&amp;Table134237122[[#This Row],[UL MR]],Table134237122[Mean Change],2),#N/A)</f>
        <v>#N/A</v>
      </c>
      <c r="X20" s="16" t="e">
        <f>IF(Table134237122[[#This Row],[Mean Change]]=3,AVERAGEIFS(Table134237122[MR],Table134237122[MR],"&lt;"&amp;Table134237122[[#This Row],[UL MR]],Table134237122[Mean Change],3),#N/A)</f>
        <v>#N/A</v>
      </c>
      <c r="Y20" s="16" t="e">
        <f>Table134237122[[#This Row],[Process Mean]]+(2.66*Table134237122[[#This Row],[MR Bar]])</f>
        <v>#N/A</v>
      </c>
      <c r="Z20" s="16" t="e">
        <f>Table134237122[[#This Row],[2nd Mean]]+(2.66*Table134237122[[#This Row],[MR Bar 2]])</f>
        <v>#N/A</v>
      </c>
      <c r="AA20" s="16" t="e">
        <f>Table134237122[[#This Row],[3rd Mean]]+(2.66*Table134237122[[#This Row],[MR Bar 3]])</f>
        <v>#N/A</v>
      </c>
      <c r="AB20" s="16" t="e">
        <f>Table134237122[[#This Row],[Process Mean]]-(2.66*Table134237122[[#This Row],[MR Bar]])</f>
        <v>#N/A</v>
      </c>
      <c r="AC20" s="16" t="e">
        <f>Table134237122[[#This Row],[2nd Mean]]-(2.66*Table134237122[[#This Row],[MR Bar 2]])</f>
        <v>#N/A</v>
      </c>
      <c r="AD20" s="16" t="e">
        <f>Table134237122[[#This Row],[3rd Mean]]-(2.66*Table134237122[[#This Row],[MR Bar 3]])</f>
        <v>#N/A</v>
      </c>
      <c r="AE20" s="16">
        <f>IF(Table134237122[[#This Row],[Date]]="",#N/A,IF(Table134237122[[#This Row],[Date]]&lt;$BS$26,#N/A,$BP$26))</f>
        <v>0.86470000000000002</v>
      </c>
      <c r="AF20" s="17">
        <f>MAX(Table134237122[Cohort Size])*2</f>
        <v>1264</v>
      </c>
      <c r="AG2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" s="54" t="e">
        <f>IF(Table134237122[[#This Row],[Mean Change]]=1,(Table134237122[[#This Row],[Standard Deviation]]*3)+$T20,#N/A)</f>
        <v>#N/A</v>
      </c>
      <c r="AJ20" s="55" t="e">
        <f>IF(Table134237122[[#This Row],[Mean Change]]=1,$T20-(Table134237122[[#This Row],[Standard Deviation]]*3),#N/A)</f>
        <v>#N/A</v>
      </c>
      <c r="AK20" s="54" t="e">
        <f>IF(Table134237122[[#This Row],[Mean Change]]=2,(Table134237122[[#This Row],[Standard Deviation]]*3)+$T20,#N/A)</f>
        <v>#N/A</v>
      </c>
      <c r="AL20" s="55" t="e">
        <f>IF(Table134237122[[#This Row],[Mean Change]]=2,$T20-(Table134237122[[#This Row],[Standard Deviation]]*3),#N/A)</f>
        <v>#N/A</v>
      </c>
      <c r="AM20" s="55" t="e">
        <f>IF(Table134237122[[#This Row],[Mean Change]]=3,(Table134237122[[#This Row],[Standard Deviation]]*3)+$T20,#N/A)</f>
        <v>#N/A</v>
      </c>
      <c r="AN20" s="55" t="e">
        <f>IF(Table134237122[[#This Row],[Mean Change]]=3,$T20-(Table134237122[[#This Row],[Standard Deviation]]*3),#N/A)</f>
        <v>#N/A</v>
      </c>
      <c r="AO20" s="55" t="e">
        <f>IF(Table134237122[[#This Row],[Mean Change]]=4,(Table134237122[[#This Row],[Standard Deviation]]*3)+$T20,#N/A)</f>
        <v>#N/A</v>
      </c>
      <c r="AP20" s="55" t="e">
        <f>IF(Table134237122[[#This Row],[Mean Change]]=4,$T20-(Table134237122[[#This Row],[Standard Deviation]]*3),#N/A)</f>
        <v>#N/A</v>
      </c>
      <c r="AQ20" s="55" t="e">
        <f>IF(Table134237122[[#This Row],[Mean Change]]=5,(Table134237122[[#This Row],[Standard Deviation]]*3)+$T20,#N/A)</f>
        <v>#N/A</v>
      </c>
      <c r="AR20" s="55" t="e">
        <f>IF(Table134237122[[#This Row],[Mean Change]]=5,$T20-(Table134237122[[#This Row],[Standard Deviation]]*3),#N/A)</f>
        <v>#N/A</v>
      </c>
      <c r="BP20" s="114"/>
      <c r="BQ20" s="115"/>
      <c r="BR20" s="24"/>
      <c r="BS20" s="114"/>
      <c r="BT20" s="115"/>
      <c r="BV20" s="114"/>
      <c r="BW20" s="115"/>
      <c r="BY20" s="114"/>
      <c r="BZ20" s="115"/>
      <c r="CA20" s="44"/>
      <c r="CB20" s="114"/>
      <c r="CC20" s="115"/>
    </row>
    <row r="21" spans="2:81" ht="12.75" customHeight="1" x14ac:dyDescent="0.25">
      <c r="B21" s="9"/>
      <c r="C21" s="49"/>
      <c r="D21" s="21"/>
      <c r="E21" s="21" t="e">
        <f>IF(Table134237122[[#This Row],[Variable Name]]="",#N/A,Table134237122[[#This Row],[Variable Name]])</f>
        <v>#N/A</v>
      </c>
      <c r="F21" s="22" t="str">
        <f>IFERROR(IF(Table134237122[[#This Row],[Variable Name]]="","",IF(AG20&lt;&gt;AG21,"",ABS(Table134237122[[#This Row],[Variable Name]]-C20))),"")</f>
        <v/>
      </c>
      <c r="G21" s="23" t="e">
        <f>IF(Table134237122[[#This Row],[Mean Change]]=1,AVERAGEIFS(Table134237122[MR],Table134237122[Mean Change],1),#N/A)</f>
        <v>#N/A</v>
      </c>
      <c r="H21" s="23" t="e">
        <f>IF(Table134237122[[#This Row],[Mean Change]]=2,AVERAGEIFS(Table134237122[MR],Table134237122[Mean Change],2),#N/A)</f>
        <v>#N/A</v>
      </c>
      <c r="I21" s="23" t="e">
        <f>IF(Table134237122[[#This Row],[Mean Change]]=3,AVERAGEIFS(Table134237122[MR],Table134237122[Mean Change],3),#N/A)</f>
        <v>#N/A</v>
      </c>
      <c r="J2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" s="15" t="str">
        <f>IF(ISERROR(Table134237122[[#This Row],[Mean Change]]),"",IF(Table134237122[[#This Row],[Variable Name]]="","",IF(Table134237122[[#This Row],[Mean Change]]=1,Table134237122[Variable Name],"")))</f>
        <v/>
      </c>
      <c r="L2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" s="15" t="str">
        <f>IF(ISERROR(Table134237122[[#This Row],[Mean Change]]),"",IF(Table134237122[[#This Row],[Variable Name]]="","",IF(Table134237122[[#This Row],[Mean Change]]=2,Table134237122[Variable Name],"")))</f>
        <v/>
      </c>
      <c r="N2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" s="15" t="str">
        <f>IF(ISERROR(Table134237122[[#This Row],[Mean Change]]),"",IF(Table134237122[[#This Row],[Variable Name]]="","",IF(Table134237122[[#This Row],[Mean Change]]=3,Table134237122[Variable Name],"")))</f>
        <v/>
      </c>
      <c r="P21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1" s="15" t="str">
        <f>IF(ISERROR(Table134237122[[#This Row],[Mean Change]]),"",IF(Table134237122[[#This Row],[Variable Name]]="","",IF(Table134237122[[#This Row],[Mean Change]]=4,Table134237122[Variable Name],"")))</f>
        <v/>
      </c>
      <c r="R2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" s="15" t="str">
        <f>IF(ISERROR(Table134237122[[#This Row],[Mean Change]]),"",IF(Table134237122[[#This Row],[Variable Name]]="","",IF(Table134237122[[#This Row],[Mean Change]]=5,Table134237122[Variable Name],"")))</f>
        <v/>
      </c>
      <c r="T2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" s="16" t="e">
        <f>IF(Table134237122[[#This Row],[Mean Change]]=1,AVERAGEIFS(Table134237122[MR],Table134237122[MR],"&lt;"&amp;Table134237122[[#This Row],[UL MR]],Table134237122[Mean Change],1),#N/A)</f>
        <v>#N/A</v>
      </c>
      <c r="W21" s="16" t="e">
        <f>IF(Table134237122[[#This Row],[Mean Change]]=2,AVERAGEIFS(Table134237122[MR],Table134237122[MR],"&lt;"&amp;Table134237122[[#This Row],[UL MR]],Table134237122[Mean Change],2),#N/A)</f>
        <v>#N/A</v>
      </c>
      <c r="X21" s="16" t="e">
        <f>IF(Table134237122[[#This Row],[Mean Change]]=3,AVERAGEIFS(Table134237122[MR],Table134237122[MR],"&lt;"&amp;Table134237122[[#This Row],[UL MR]],Table134237122[Mean Change],3),#N/A)</f>
        <v>#N/A</v>
      </c>
      <c r="Y21" s="16" t="e">
        <f>Table134237122[[#This Row],[Process Mean]]+(2.66*Table134237122[[#This Row],[MR Bar]])</f>
        <v>#N/A</v>
      </c>
      <c r="Z21" s="16" t="e">
        <f>Table134237122[[#This Row],[2nd Mean]]+(2.66*Table134237122[[#This Row],[MR Bar 2]])</f>
        <v>#N/A</v>
      </c>
      <c r="AA21" s="16" t="e">
        <f>Table134237122[[#This Row],[3rd Mean]]+(2.66*Table134237122[[#This Row],[MR Bar 3]])</f>
        <v>#N/A</v>
      </c>
      <c r="AB21" s="16" t="e">
        <f>Table134237122[[#This Row],[Process Mean]]-(2.66*Table134237122[[#This Row],[MR Bar]])</f>
        <v>#N/A</v>
      </c>
      <c r="AC21" s="16" t="e">
        <f>Table134237122[[#This Row],[2nd Mean]]-(2.66*Table134237122[[#This Row],[MR Bar 2]])</f>
        <v>#N/A</v>
      </c>
      <c r="AD21" s="16" t="e">
        <f>Table134237122[[#This Row],[3rd Mean]]-(2.66*Table134237122[[#This Row],[MR Bar 3]])</f>
        <v>#N/A</v>
      </c>
      <c r="AE21" s="16" t="e">
        <f>IF(Table134237122[[#This Row],[Date]]="",#N/A,IF(Table134237122[[#This Row],[Date]]&lt;$BS$26,#N/A,$BP$26))</f>
        <v>#N/A</v>
      </c>
      <c r="AF21" s="17">
        <f>MAX(Table134237122[Cohort Size])*2</f>
        <v>1264</v>
      </c>
      <c r="AG2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" s="54" t="e">
        <f>IF(Table134237122[[#This Row],[Mean Change]]=1,(Table134237122[[#This Row],[Standard Deviation]]*3)+$T21,#N/A)</f>
        <v>#N/A</v>
      </c>
      <c r="AJ21" s="55" t="e">
        <f>IF(Table134237122[[#This Row],[Mean Change]]=1,$T21-(Table134237122[[#This Row],[Standard Deviation]]*3),#N/A)</f>
        <v>#N/A</v>
      </c>
      <c r="AK21" s="54" t="e">
        <f>IF(Table134237122[[#This Row],[Mean Change]]=2,(Table134237122[[#This Row],[Standard Deviation]]*3)+$T21,#N/A)</f>
        <v>#N/A</v>
      </c>
      <c r="AL21" s="55" t="e">
        <f>IF(Table134237122[[#This Row],[Mean Change]]=2,$T21-(Table134237122[[#This Row],[Standard Deviation]]*3),#N/A)</f>
        <v>#N/A</v>
      </c>
      <c r="AM21" s="55" t="e">
        <f>IF(Table134237122[[#This Row],[Mean Change]]=3,(Table134237122[[#This Row],[Standard Deviation]]*3)+$T21,#N/A)</f>
        <v>#N/A</v>
      </c>
      <c r="AN21" s="55" t="e">
        <f>IF(Table134237122[[#This Row],[Mean Change]]=3,$T21-(Table134237122[[#This Row],[Standard Deviation]]*3),#N/A)</f>
        <v>#N/A</v>
      </c>
      <c r="AO21" s="55" t="e">
        <f>IF(Table134237122[[#This Row],[Mean Change]]=4,(Table134237122[[#This Row],[Standard Deviation]]*3)+$T21,#N/A)</f>
        <v>#N/A</v>
      </c>
      <c r="AP21" s="55" t="e">
        <f>IF(Table134237122[[#This Row],[Mean Change]]=4,$T21-(Table134237122[[#This Row],[Standard Deviation]]*3),#N/A)</f>
        <v>#N/A</v>
      </c>
      <c r="AQ21" s="55" t="e">
        <f>IF(Table134237122[[#This Row],[Mean Change]]=5,(Table134237122[[#This Row],[Standard Deviation]]*3)+$T21,#N/A)</f>
        <v>#N/A</v>
      </c>
      <c r="AR21" s="55" t="e">
        <f>IF(Table134237122[[#This Row],[Mean Change]]=5,$T21-(Table134237122[[#This Row],[Standard Deviation]]*3),#N/A)</f>
        <v>#N/A</v>
      </c>
      <c r="AX21" s="25"/>
      <c r="BP21" s="116" t="s">
        <v>32</v>
      </c>
      <c r="BQ21" s="116"/>
      <c r="BR21" s="101"/>
      <c r="BS21" s="117" t="s">
        <v>32</v>
      </c>
      <c r="BT21" s="117"/>
      <c r="BU21" s="101"/>
      <c r="BV21" s="117" t="s">
        <v>32</v>
      </c>
      <c r="BW21" s="117"/>
      <c r="BY21" s="117" t="s">
        <v>32</v>
      </c>
      <c r="BZ21" s="117"/>
      <c r="CA21" s="44"/>
      <c r="CB21" s="117" t="s">
        <v>32</v>
      </c>
      <c r="CC21" s="117"/>
    </row>
    <row r="22" spans="2:81" ht="12.75" customHeight="1" x14ac:dyDescent="0.25">
      <c r="B22" s="9"/>
      <c r="C22" s="49"/>
      <c r="D22" s="21"/>
      <c r="E22" s="21" t="e">
        <f>IF(Table134237122[[#This Row],[Variable Name]]="",#N/A,Table134237122[[#This Row],[Variable Name]])</f>
        <v>#N/A</v>
      </c>
      <c r="F22" s="22" t="str">
        <f>IFERROR(IF(Table134237122[[#This Row],[Variable Name]]="","",IF(AG21&lt;&gt;AG22,"",ABS(Table134237122[[#This Row],[Variable Name]]-C21))),"")</f>
        <v/>
      </c>
      <c r="G22" s="23" t="e">
        <f>IF(Table134237122[[#This Row],[Mean Change]]=1,AVERAGEIFS(Table134237122[MR],Table134237122[Mean Change],1),#N/A)</f>
        <v>#N/A</v>
      </c>
      <c r="H22" s="23" t="e">
        <f>IF(Table134237122[[#This Row],[Mean Change]]=2,AVERAGEIFS(Table134237122[MR],Table134237122[Mean Change],2),#N/A)</f>
        <v>#N/A</v>
      </c>
      <c r="I22" s="23" t="e">
        <f>IF(Table134237122[[#This Row],[Mean Change]]=3,AVERAGEIFS(Table134237122[MR],Table134237122[Mean Change],3),#N/A)</f>
        <v>#N/A</v>
      </c>
      <c r="J2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" s="15" t="str">
        <f>IF(ISERROR(Table134237122[[#This Row],[Mean Change]]),"",IF(Table134237122[[#This Row],[Variable Name]]="","",IF(Table134237122[[#This Row],[Mean Change]]=1,Table134237122[Variable Name],"")))</f>
        <v/>
      </c>
      <c r="L2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" s="15" t="str">
        <f>IF(ISERROR(Table134237122[[#This Row],[Mean Change]]),"",IF(Table134237122[[#This Row],[Variable Name]]="","",IF(Table134237122[[#This Row],[Mean Change]]=2,Table134237122[Variable Name],"")))</f>
        <v/>
      </c>
      <c r="N2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" s="15" t="str">
        <f>IF(ISERROR(Table134237122[[#This Row],[Mean Change]]),"",IF(Table134237122[[#This Row],[Variable Name]]="","",IF(Table134237122[[#This Row],[Mean Change]]=3,Table134237122[Variable Name],"")))</f>
        <v/>
      </c>
      <c r="P22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" s="15" t="str">
        <f>IF(ISERROR(Table134237122[[#This Row],[Mean Change]]),"",IF(Table134237122[[#This Row],[Variable Name]]="","",IF(Table134237122[[#This Row],[Mean Change]]=4,Table134237122[Variable Name],"")))</f>
        <v/>
      </c>
      <c r="R2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" s="15" t="str">
        <f>IF(ISERROR(Table134237122[[#This Row],[Mean Change]]),"",IF(Table134237122[[#This Row],[Variable Name]]="","",IF(Table134237122[[#This Row],[Mean Change]]=5,Table134237122[Variable Name],"")))</f>
        <v/>
      </c>
      <c r="T2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" s="16" t="e">
        <f>IF(Table134237122[[#This Row],[Mean Change]]=1,AVERAGEIFS(Table134237122[MR],Table134237122[MR],"&lt;"&amp;Table134237122[[#This Row],[UL MR]],Table134237122[Mean Change],1),#N/A)</f>
        <v>#N/A</v>
      </c>
      <c r="W22" s="16" t="e">
        <f>IF(Table134237122[[#This Row],[Mean Change]]=2,AVERAGEIFS(Table134237122[MR],Table134237122[MR],"&lt;"&amp;Table134237122[[#This Row],[UL MR]],Table134237122[Mean Change],2),#N/A)</f>
        <v>#N/A</v>
      </c>
      <c r="X22" s="16" t="e">
        <f>IF(Table134237122[[#This Row],[Mean Change]]=3,AVERAGEIFS(Table134237122[MR],Table134237122[MR],"&lt;"&amp;Table134237122[[#This Row],[UL MR]],Table134237122[Mean Change],3),#N/A)</f>
        <v>#N/A</v>
      </c>
      <c r="Y22" s="16" t="e">
        <f>Table134237122[[#This Row],[Process Mean]]+(2.66*Table134237122[[#This Row],[MR Bar]])</f>
        <v>#N/A</v>
      </c>
      <c r="Z22" s="16" t="e">
        <f>Table134237122[[#This Row],[2nd Mean]]+(2.66*Table134237122[[#This Row],[MR Bar 2]])</f>
        <v>#N/A</v>
      </c>
      <c r="AA22" s="16" t="e">
        <f>Table134237122[[#This Row],[3rd Mean]]+(2.66*Table134237122[[#This Row],[MR Bar 3]])</f>
        <v>#N/A</v>
      </c>
      <c r="AB22" s="16" t="e">
        <f>Table134237122[[#This Row],[Process Mean]]-(2.66*Table134237122[[#This Row],[MR Bar]])</f>
        <v>#N/A</v>
      </c>
      <c r="AC22" s="16" t="e">
        <f>Table134237122[[#This Row],[2nd Mean]]-(2.66*Table134237122[[#This Row],[MR Bar 2]])</f>
        <v>#N/A</v>
      </c>
      <c r="AD22" s="16" t="e">
        <f>Table134237122[[#This Row],[3rd Mean]]-(2.66*Table134237122[[#This Row],[MR Bar 3]])</f>
        <v>#N/A</v>
      </c>
      <c r="AE22" s="16" t="e">
        <f>IF(Table134237122[[#This Row],[Date]]="",#N/A,IF(Table134237122[[#This Row],[Date]]&lt;$BS$26,#N/A,$BP$26))</f>
        <v>#N/A</v>
      </c>
      <c r="AF22" s="17">
        <f>MAX(Table134237122[Cohort Size])*2</f>
        <v>1264</v>
      </c>
      <c r="AG2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" s="54" t="e">
        <f>IF(Table134237122[[#This Row],[Mean Change]]=1,(Table134237122[[#This Row],[Standard Deviation]]*3)+$T22,#N/A)</f>
        <v>#N/A</v>
      </c>
      <c r="AJ22" s="55" t="e">
        <f>IF(Table134237122[[#This Row],[Mean Change]]=1,$T22-(Table134237122[[#This Row],[Standard Deviation]]*3),#N/A)</f>
        <v>#N/A</v>
      </c>
      <c r="AK22" s="54" t="e">
        <f>IF(Table134237122[[#This Row],[Mean Change]]=2,(Table134237122[[#This Row],[Standard Deviation]]*3)+$T22,#N/A)</f>
        <v>#N/A</v>
      </c>
      <c r="AL22" s="55" t="e">
        <f>IF(Table134237122[[#This Row],[Mean Change]]=2,$T22-(Table134237122[[#This Row],[Standard Deviation]]*3),#N/A)</f>
        <v>#N/A</v>
      </c>
      <c r="AM22" s="55" t="e">
        <f>IF(Table134237122[[#This Row],[Mean Change]]=3,(Table134237122[[#This Row],[Standard Deviation]]*3)+$T22,#N/A)</f>
        <v>#N/A</v>
      </c>
      <c r="AN22" s="55" t="e">
        <f>IF(Table134237122[[#This Row],[Mean Change]]=3,$T22-(Table134237122[[#This Row],[Standard Deviation]]*3),#N/A)</f>
        <v>#N/A</v>
      </c>
      <c r="AO22" s="55" t="e">
        <f>IF(Table134237122[[#This Row],[Mean Change]]=4,(Table134237122[[#This Row],[Standard Deviation]]*3)+$T22,#N/A)</f>
        <v>#N/A</v>
      </c>
      <c r="AP22" s="55" t="e">
        <f>IF(Table134237122[[#This Row],[Mean Change]]=4,$T22-(Table134237122[[#This Row],[Standard Deviation]]*3),#N/A)</f>
        <v>#N/A</v>
      </c>
      <c r="AQ22" s="55" t="e">
        <f>IF(Table134237122[[#This Row],[Mean Change]]=5,(Table134237122[[#This Row],[Standard Deviation]]*3)+$T22,#N/A)</f>
        <v>#N/A</v>
      </c>
      <c r="AR22" s="55" t="e">
        <f>IF(Table134237122[[#This Row],[Mean Change]]=5,$T22-(Table134237122[[#This Row],[Standard Deviation]]*3),#N/A)</f>
        <v>#N/A</v>
      </c>
      <c r="BP22" s="112">
        <v>42722</v>
      </c>
      <c r="BQ22" s="113"/>
      <c r="BR22" s="101"/>
      <c r="BS22" s="112">
        <v>42778</v>
      </c>
      <c r="BT22" s="113"/>
      <c r="BU22" s="101"/>
      <c r="BV22" s="112"/>
      <c r="BW22" s="113"/>
      <c r="BY22" s="112"/>
      <c r="BZ22" s="113"/>
      <c r="CA22" s="44"/>
      <c r="CB22" s="112"/>
      <c r="CC22" s="113"/>
    </row>
    <row r="23" spans="2:81" ht="12.75" customHeight="1" x14ac:dyDescent="0.25">
      <c r="B23" s="9"/>
      <c r="C23" s="49"/>
      <c r="D23" s="21"/>
      <c r="E23" s="21" t="e">
        <f>IF(Table134237122[[#This Row],[Variable Name]]="",#N/A,Table134237122[[#This Row],[Variable Name]])</f>
        <v>#N/A</v>
      </c>
      <c r="F23" s="22" t="str">
        <f>IFERROR(IF(Table134237122[[#This Row],[Variable Name]]="","",IF(AG22&lt;&gt;AG23,"",ABS(Table134237122[[#This Row],[Variable Name]]-C22))),"")</f>
        <v/>
      </c>
      <c r="G23" s="23" t="e">
        <f>IF(Table134237122[[#This Row],[Mean Change]]=1,AVERAGEIFS(Table134237122[MR],Table134237122[Mean Change],1),#N/A)</f>
        <v>#N/A</v>
      </c>
      <c r="H23" s="23" t="e">
        <f>IF(Table134237122[[#This Row],[Mean Change]]=2,AVERAGEIFS(Table134237122[MR],Table134237122[Mean Change],2),#N/A)</f>
        <v>#N/A</v>
      </c>
      <c r="I23" s="23" t="e">
        <f>IF(Table134237122[[#This Row],[Mean Change]]=3,AVERAGEIFS(Table134237122[MR],Table134237122[Mean Change],3),#N/A)</f>
        <v>#N/A</v>
      </c>
      <c r="J2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" s="15" t="str">
        <f>IF(ISERROR(Table134237122[[#This Row],[Mean Change]]),"",IF(Table134237122[[#This Row],[Variable Name]]="","",IF(Table134237122[[#This Row],[Mean Change]]=1,Table134237122[Variable Name],"")))</f>
        <v/>
      </c>
      <c r="L2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" s="15" t="str">
        <f>IF(ISERROR(Table134237122[[#This Row],[Mean Change]]),"",IF(Table134237122[[#This Row],[Variable Name]]="","",IF(Table134237122[[#This Row],[Mean Change]]=2,Table134237122[Variable Name],"")))</f>
        <v/>
      </c>
      <c r="N2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" s="15" t="str">
        <f>IF(ISERROR(Table134237122[[#This Row],[Mean Change]]),"",IF(Table134237122[[#This Row],[Variable Name]]="","",IF(Table134237122[[#This Row],[Mean Change]]=3,Table134237122[Variable Name],"")))</f>
        <v/>
      </c>
      <c r="P23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" s="15" t="str">
        <f>IF(ISERROR(Table134237122[[#This Row],[Mean Change]]),"",IF(Table134237122[[#This Row],[Variable Name]]="","",IF(Table134237122[[#This Row],[Mean Change]]=4,Table134237122[Variable Name],"")))</f>
        <v/>
      </c>
      <c r="R2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" s="15" t="str">
        <f>IF(ISERROR(Table134237122[[#This Row],[Mean Change]]),"",IF(Table134237122[[#This Row],[Variable Name]]="","",IF(Table134237122[[#This Row],[Mean Change]]=5,Table134237122[Variable Name],"")))</f>
        <v/>
      </c>
      <c r="T2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" s="16" t="e">
        <f>IF(Table134237122[[#This Row],[Mean Change]]=1,AVERAGEIFS(Table134237122[MR],Table134237122[MR],"&lt;"&amp;Table134237122[[#This Row],[UL MR]],Table134237122[Mean Change],1),#N/A)</f>
        <v>#N/A</v>
      </c>
      <c r="W23" s="16" t="e">
        <f>IF(Table134237122[[#This Row],[Mean Change]]=2,AVERAGEIFS(Table134237122[MR],Table134237122[MR],"&lt;"&amp;Table134237122[[#This Row],[UL MR]],Table134237122[Mean Change],2),#N/A)</f>
        <v>#N/A</v>
      </c>
      <c r="X23" s="16" t="e">
        <f>IF(Table134237122[[#This Row],[Mean Change]]=3,AVERAGEIFS(Table134237122[MR],Table134237122[MR],"&lt;"&amp;Table134237122[[#This Row],[UL MR]],Table134237122[Mean Change],3),#N/A)</f>
        <v>#N/A</v>
      </c>
      <c r="Y23" s="16" t="e">
        <f>Table134237122[[#This Row],[Process Mean]]+(2.66*Table134237122[[#This Row],[MR Bar]])</f>
        <v>#N/A</v>
      </c>
      <c r="Z23" s="16" t="e">
        <f>Table134237122[[#This Row],[2nd Mean]]+(2.66*Table134237122[[#This Row],[MR Bar 2]])</f>
        <v>#N/A</v>
      </c>
      <c r="AA23" s="16" t="e">
        <f>Table134237122[[#This Row],[3rd Mean]]+(2.66*Table134237122[[#This Row],[MR Bar 3]])</f>
        <v>#N/A</v>
      </c>
      <c r="AB23" s="16" t="e">
        <f>Table134237122[[#This Row],[Process Mean]]-(2.66*Table134237122[[#This Row],[MR Bar]])</f>
        <v>#N/A</v>
      </c>
      <c r="AC23" s="16" t="e">
        <f>Table134237122[[#This Row],[2nd Mean]]-(2.66*Table134237122[[#This Row],[MR Bar 2]])</f>
        <v>#N/A</v>
      </c>
      <c r="AD23" s="16" t="e">
        <f>Table134237122[[#This Row],[3rd Mean]]-(2.66*Table134237122[[#This Row],[MR Bar 3]])</f>
        <v>#N/A</v>
      </c>
      <c r="AE23" s="16" t="e">
        <f>IF(Table134237122[[#This Row],[Date]]="",#N/A,IF(Table134237122[[#This Row],[Date]]&lt;$BS$26,#N/A,$BP$26))</f>
        <v>#N/A</v>
      </c>
      <c r="AF23" s="17">
        <f>MAX(Table134237122[Cohort Size])*2</f>
        <v>1264</v>
      </c>
      <c r="AG2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" s="54" t="e">
        <f>IF(Table134237122[[#This Row],[Mean Change]]=1,(Table134237122[[#This Row],[Standard Deviation]]*3)+$T23,#N/A)</f>
        <v>#N/A</v>
      </c>
      <c r="AJ23" s="55" t="e">
        <f>IF(Table134237122[[#This Row],[Mean Change]]=1,$T23-(Table134237122[[#This Row],[Standard Deviation]]*3),#N/A)</f>
        <v>#N/A</v>
      </c>
      <c r="AK23" s="54" t="e">
        <f>IF(Table134237122[[#This Row],[Mean Change]]=2,(Table134237122[[#This Row],[Standard Deviation]]*3)+$T23,#N/A)</f>
        <v>#N/A</v>
      </c>
      <c r="AL23" s="55" t="e">
        <f>IF(Table134237122[[#This Row],[Mean Change]]=2,$T23-(Table134237122[[#This Row],[Standard Deviation]]*3),#N/A)</f>
        <v>#N/A</v>
      </c>
      <c r="AM23" s="55" t="e">
        <f>IF(Table134237122[[#This Row],[Mean Change]]=3,(Table134237122[[#This Row],[Standard Deviation]]*3)+$T23,#N/A)</f>
        <v>#N/A</v>
      </c>
      <c r="AN23" s="55" t="e">
        <f>IF(Table134237122[[#This Row],[Mean Change]]=3,$T23-(Table134237122[[#This Row],[Standard Deviation]]*3),#N/A)</f>
        <v>#N/A</v>
      </c>
      <c r="AO23" s="55" t="e">
        <f>IF(Table134237122[[#This Row],[Mean Change]]=4,(Table134237122[[#This Row],[Standard Deviation]]*3)+$T23,#N/A)</f>
        <v>#N/A</v>
      </c>
      <c r="AP23" s="55" t="e">
        <f>IF(Table134237122[[#This Row],[Mean Change]]=4,$T23-(Table134237122[[#This Row],[Standard Deviation]]*3),#N/A)</f>
        <v>#N/A</v>
      </c>
      <c r="AQ23" s="55" t="e">
        <f>IF(Table134237122[[#This Row],[Mean Change]]=5,(Table134237122[[#This Row],[Standard Deviation]]*3)+$T23,#N/A)</f>
        <v>#N/A</v>
      </c>
      <c r="AR23" s="55" t="e">
        <f>IF(Table134237122[[#This Row],[Mean Change]]=5,$T23-(Table134237122[[#This Row],[Standard Deviation]]*3),#N/A)</f>
        <v>#N/A</v>
      </c>
      <c r="BP23" s="114"/>
      <c r="BQ23" s="115"/>
      <c r="BR23" s="101"/>
      <c r="BS23" s="114"/>
      <c r="BT23" s="115"/>
      <c r="BU23" s="101"/>
      <c r="BV23" s="114"/>
      <c r="BW23" s="115"/>
      <c r="BY23" s="114"/>
      <c r="BZ23" s="115"/>
      <c r="CA23" s="44"/>
      <c r="CB23" s="114"/>
      <c r="CC23" s="115"/>
    </row>
    <row r="24" spans="2:81" ht="12.75" customHeight="1" x14ac:dyDescent="0.25">
      <c r="B24" s="9"/>
      <c r="C24" s="49"/>
      <c r="D24" s="21"/>
      <c r="E24" s="21" t="e">
        <f>IF(Table134237122[[#This Row],[Variable Name]]="",#N/A,Table134237122[[#This Row],[Variable Name]])</f>
        <v>#N/A</v>
      </c>
      <c r="F24" s="22" t="str">
        <f>IFERROR(IF(Table134237122[[#This Row],[Variable Name]]="","",IF(AG23&lt;&gt;AG24,"",ABS(Table134237122[[#This Row],[Variable Name]]-C23))),"")</f>
        <v/>
      </c>
      <c r="G24" s="23" t="e">
        <f>IF(Table134237122[[#This Row],[Mean Change]]=1,AVERAGEIFS(Table134237122[MR],Table134237122[Mean Change],1),#N/A)</f>
        <v>#N/A</v>
      </c>
      <c r="H24" s="23" t="e">
        <f>IF(Table134237122[[#This Row],[Mean Change]]=2,AVERAGEIFS(Table134237122[MR],Table134237122[Mean Change],2),#N/A)</f>
        <v>#N/A</v>
      </c>
      <c r="I24" s="23" t="e">
        <f>IF(Table134237122[[#This Row],[Mean Change]]=3,AVERAGEIFS(Table134237122[MR],Table134237122[Mean Change],3),#N/A)</f>
        <v>#N/A</v>
      </c>
      <c r="J2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" s="15" t="str">
        <f>IF(ISERROR(Table134237122[[#This Row],[Mean Change]]),"",IF(Table134237122[[#This Row],[Variable Name]]="","",IF(Table134237122[[#This Row],[Mean Change]]=1,Table134237122[Variable Name],"")))</f>
        <v/>
      </c>
      <c r="L2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" s="15" t="str">
        <f>IF(ISERROR(Table134237122[[#This Row],[Mean Change]]),"",IF(Table134237122[[#This Row],[Variable Name]]="","",IF(Table134237122[[#This Row],[Mean Change]]=2,Table134237122[Variable Name],"")))</f>
        <v/>
      </c>
      <c r="N2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" s="15" t="str">
        <f>IF(ISERROR(Table134237122[[#This Row],[Mean Change]]),"",IF(Table134237122[[#This Row],[Variable Name]]="","",IF(Table134237122[[#This Row],[Mean Change]]=3,Table134237122[Variable Name],"")))</f>
        <v/>
      </c>
      <c r="P24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" s="15" t="str">
        <f>IF(ISERROR(Table134237122[[#This Row],[Mean Change]]),"",IF(Table134237122[[#This Row],[Variable Name]]="","",IF(Table134237122[[#This Row],[Mean Change]]=4,Table134237122[Variable Name],"")))</f>
        <v/>
      </c>
      <c r="R2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" s="15" t="str">
        <f>IF(ISERROR(Table134237122[[#This Row],[Mean Change]]),"",IF(Table134237122[[#This Row],[Variable Name]]="","",IF(Table134237122[[#This Row],[Mean Change]]=5,Table134237122[Variable Name],"")))</f>
        <v/>
      </c>
      <c r="T2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" s="16" t="e">
        <f>IF(Table134237122[[#This Row],[Mean Change]]=1,AVERAGEIFS(Table134237122[MR],Table134237122[MR],"&lt;"&amp;Table134237122[[#This Row],[UL MR]],Table134237122[Mean Change],1),#N/A)</f>
        <v>#N/A</v>
      </c>
      <c r="W24" s="16" t="e">
        <f>IF(Table134237122[[#This Row],[Mean Change]]=2,AVERAGEIFS(Table134237122[MR],Table134237122[MR],"&lt;"&amp;Table134237122[[#This Row],[UL MR]],Table134237122[Mean Change],2),#N/A)</f>
        <v>#N/A</v>
      </c>
      <c r="X24" s="16" t="e">
        <f>IF(Table134237122[[#This Row],[Mean Change]]=3,AVERAGEIFS(Table134237122[MR],Table134237122[MR],"&lt;"&amp;Table134237122[[#This Row],[UL MR]],Table134237122[Mean Change],3),#N/A)</f>
        <v>#N/A</v>
      </c>
      <c r="Y24" s="16" t="e">
        <f>Table134237122[[#This Row],[Process Mean]]+(2.66*Table134237122[[#This Row],[MR Bar]])</f>
        <v>#N/A</v>
      </c>
      <c r="Z24" s="16" t="e">
        <f>Table134237122[[#This Row],[2nd Mean]]+(2.66*Table134237122[[#This Row],[MR Bar 2]])</f>
        <v>#N/A</v>
      </c>
      <c r="AA24" s="16" t="e">
        <f>Table134237122[[#This Row],[3rd Mean]]+(2.66*Table134237122[[#This Row],[MR Bar 3]])</f>
        <v>#N/A</v>
      </c>
      <c r="AB24" s="16" t="e">
        <f>Table134237122[[#This Row],[Process Mean]]-(2.66*Table134237122[[#This Row],[MR Bar]])</f>
        <v>#N/A</v>
      </c>
      <c r="AC24" s="16" t="e">
        <f>Table134237122[[#This Row],[2nd Mean]]-(2.66*Table134237122[[#This Row],[MR Bar 2]])</f>
        <v>#N/A</v>
      </c>
      <c r="AD24" s="16" t="e">
        <f>Table134237122[[#This Row],[3rd Mean]]-(2.66*Table134237122[[#This Row],[MR Bar 3]])</f>
        <v>#N/A</v>
      </c>
      <c r="AE24" s="16" t="e">
        <f>IF(Table134237122[[#This Row],[Date]]="",#N/A,IF(Table134237122[[#This Row],[Date]]&lt;$BS$26,#N/A,$BP$26))</f>
        <v>#N/A</v>
      </c>
      <c r="AF24" s="17">
        <f>MAX(Table134237122[Cohort Size])*2</f>
        <v>1264</v>
      </c>
      <c r="AG2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" s="54" t="e">
        <f>IF(Table134237122[[#This Row],[Mean Change]]=1,(Table134237122[[#This Row],[Standard Deviation]]*3)+$T24,#N/A)</f>
        <v>#N/A</v>
      </c>
      <c r="AJ24" s="55" t="e">
        <f>IF(Table134237122[[#This Row],[Mean Change]]=1,$T24-(Table134237122[[#This Row],[Standard Deviation]]*3),#N/A)</f>
        <v>#N/A</v>
      </c>
      <c r="AK24" s="54" t="e">
        <f>IF(Table134237122[[#This Row],[Mean Change]]=2,(Table134237122[[#This Row],[Standard Deviation]]*3)+$T24,#N/A)</f>
        <v>#N/A</v>
      </c>
      <c r="AL24" s="55" t="e">
        <f>IF(Table134237122[[#This Row],[Mean Change]]=2,$T24-(Table134237122[[#This Row],[Standard Deviation]]*3),#N/A)</f>
        <v>#N/A</v>
      </c>
      <c r="AM24" s="55" t="e">
        <f>IF(Table134237122[[#This Row],[Mean Change]]=3,(Table134237122[[#This Row],[Standard Deviation]]*3)+$T24,#N/A)</f>
        <v>#N/A</v>
      </c>
      <c r="AN24" s="55" t="e">
        <f>IF(Table134237122[[#This Row],[Mean Change]]=3,$T24-(Table134237122[[#This Row],[Standard Deviation]]*3),#N/A)</f>
        <v>#N/A</v>
      </c>
      <c r="AO24" s="55" t="e">
        <f>IF(Table134237122[[#This Row],[Mean Change]]=4,(Table134237122[[#This Row],[Standard Deviation]]*3)+$T24,#N/A)</f>
        <v>#N/A</v>
      </c>
      <c r="AP24" s="55" t="e">
        <f>IF(Table134237122[[#This Row],[Mean Change]]=4,$T24-(Table134237122[[#This Row],[Standard Deviation]]*3),#N/A)</f>
        <v>#N/A</v>
      </c>
      <c r="AQ24" s="55" t="e">
        <f>IF(Table134237122[[#This Row],[Mean Change]]=5,(Table134237122[[#This Row],[Standard Deviation]]*3)+$T24,#N/A)</f>
        <v>#N/A</v>
      </c>
      <c r="AR24" s="55" t="e">
        <f>IF(Table134237122[[#This Row],[Mean Change]]=5,$T24-(Table134237122[[#This Row],[Standard Deviation]]*3),#N/A)</f>
        <v>#N/A</v>
      </c>
      <c r="BP24" s="101"/>
      <c r="BQ24" s="101"/>
      <c r="BR24" s="101"/>
      <c r="BS24" s="101"/>
      <c r="BT24" s="101"/>
      <c r="BU24" s="101"/>
      <c r="BY24" s="44"/>
      <c r="BZ24" s="44"/>
      <c r="CA24" s="44"/>
      <c r="CB24" s="44"/>
    </row>
    <row r="25" spans="2:81" ht="12.75" customHeight="1" x14ac:dyDescent="0.25">
      <c r="B25" s="9"/>
      <c r="C25" s="49"/>
      <c r="D25" s="21"/>
      <c r="E25" s="21" t="e">
        <f>IF(Table134237122[[#This Row],[Variable Name]]="",#N/A,Table134237122[[#This Row],[Variable Name]])</f>
        <v>#N/A</v>
      </c>
      <c r="F25" s="22" t="str">
        <f>IFERROR(IF(Table134237122[[#This Row],[Variable Name]]="","",IF(AG24&lt;&gt;AG25,"",ABS(Table134237122[[#This Row],[Variable Name]]-C24))),"")</f>
        <v/>
      </c>
      <c r="G25" s="23" t="e">
        <f>IF(Table134237122[[#This Row],[Mean Change]]=1,AVERAGEIFS(Table134237122[MR],Table134237122[Mean Change],1),#N/A)</f>
        <v>#N/A</v>
      </c>
      <c r="H25" s="23" t="e">
        <f>IF(Table134237122[[#This Row],[Mean Change]]=2,AVERAGEIFS(Table134237122[MR],Table134237122[Mean Change],2),#N/A)</f>
        <v>#N/A</v>
      </c>
      <c r="I25" s="23" t="e">
        <f>IF(Table134237122[[#This Row],[Mean Change]]=3,AVERAGEIFS(Table134237122[MR],Table134237122[Mean Change],3),#N/A)</f>
        <v>#N/A</v>
      </c>
      <c r="J2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" s="15" t="str">
        <f>IF(ISERROR(Table134237122[[#This Row],[Mean Change]]),"",IF(Table134237122[[#This Row],[Variable Name]]="","",IF(Table134237122[[#This Row],[Mean Change]]=1,Table134237122[Variable Name],"")))</f>
        <v/>
      </c>
      <c r="L2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" s="15" t="str">
        <f>IF(ISERROR(Table134237122[[#This Row],[Mean Change]]),"",IF(Table134237122[[#This Row],[Variable Name]]="","",IF(Table134237122[[#This Row],[Mean Change]]=2,Table134237122[Variable Name],"")))</f>
        <v/>
      </c>
      <c r="N2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" s="15" t="str">
        <f>IF(ISERROR(Table134237122[[#This Row],[Mean Change]]),"",IF(Table134237122[[#This Row],[Variable Name]]="","",IF(Table134237122[[#This Row],[Mean Change]]=3,Table134237122[Variable Name],"")))</f>
        <v/>
      </c>
      <c r="P25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" s="15" t="str">
        <f>IF(ISERROR(Table134237122[[#This Row],[Mean Change]]),"",IF(Table134237122[[#This Row],[Variable Name]]="","",IF(Table134237122[[#This Row],[Mean Change]]=4,Table134237122[Variable Name],"")))</f>
        <v/>
      </c>
      <c r="R2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" s="15" t="str">
        <f>IF(ISERROR(Table134237122[[#This Row],[Mean Change]]),"",IF(Table134237122[[#This Row],[Variable Name]]="","",IF(Table134237122[[#This Row],[Mean Change]]=5,Table134237122[Variable Name],"")))</f>
        <v/>
      </c>
      <c r="T2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" s="16" t="e">
        <f>IF(Table134237122[[#This Row],[Mean Change]]=1,AVERAGEIFS(Table134237122[MR],Table134237122[MR],"&lt;"&amp;Table134237122[[#This Row],[UL MR]],Table134237122[Mean Change],1),#N/A)</f>
        <v>#N/A</v>
      </c>
      <c r="W25" s="16" t="e">
        <f>IF(Table134237122[[#This Row],[Mean Change]]=2,AVERAGEIFS(Table134237122[MR],Table134237122[MR],"&lt;"&amp;Table134237122[[#This Row],[UL MR]],Table134237122[Mean Change],2),#N/A)</f>
        <v>#N/A</v>
      </c>
      <c r="X25" s="16" t="e">
        <f>IF(Table134237122[[#This Row],[Mean Change]]=3,AVERAGEIFS(Table134237122[MR],Table134237122[MR],"&lt;"&amp;Table134237122[[#This Row],[UL MR]],Table134237122[Mean Change],3),#N/A)</f>
        <v>#N/A</v>
      </c>
      <c r="Y25" s="16" t="e">
        <f>Table134237122[[#This Row],[Process Mean]]+(2.66*Table134237122[[#This Row],[MR Bar]])</f>
        <v>#N/A</v>
      </c>
      <c r="Z25" s="16" t="e">
        <f>Table134237122[[#This Row],[2nd Mean]]+(2.66*Table134237122[[#This Row],[MR Bar 2]])</f>
        <v>#N/A</v>
      </c>
      <c r="AA25" s="16" t="e">
        <f>Table134237122[[#This Row],[3rd Mean]]+(2.66*Table134237122[[#This Row],[MR Bar 3]])</f>
        <v>#N/A</v>
      </c>
      <c r="AB25" s="16" t="e">
        <f>Table134237122[[#This Row],[Process Mean]]-(2.66*Table134237122[[#This Row],[MR Bar]])</f>
        <v>#N/A</v>
      </c>
      <c r="AC25" s="16" t="e">
        <f>Table134237122[[#This Row],[2nd Mean]]-(2.66*Table134237122[[#This Row],[MR Bar 2]])</f>
        <v>#N/A</v>
      </c>
      <c r="AD25" s="16" t="e">
        <f>Table134237122[[#This Row],[3rd Mean]]-(2.66*Table134237122[[#This Row],[MR Bar 3]])</f>
        <v>#N/A</v>
      </c>
      <c r="AE25" s="16" t="e">
        <f>IF(Table134237122[[#This Row],[Date]]="",#N/A,IF(Table134237122[[#This Row],[Date]]&lt;$BS$26,#N/A,$BP$26))</f>
        <v>#N/A</v>
      </c>
      <c r="AF25" s="17">
        <f>MAX(Table134237122[Cohort Size])*2</f>
        <v>1264</v>
      </c>
      <c r="AG2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" s="54" t="e">
        <f>IF(Table134237122[[#This Row],[Mean Change]]=1,(Table134237122[[#This Row],[Standard Deviation]]*3)+$T25,#N/A)</f>
        <v>#N/A</v>
      </c>
      <c r="AJ25" s="55" t="e">
        <f>IF(Table134237122[[#This Row],[Mean Change]]=1,$T25-(Table134237122[[#This Row],[Standard Deviation]]*3),#N/A)</f>
        <v>#N/A</v>
      </c>
      <c r="AK25" s="54" t="e">
        <f>IF(Table134237122[[#This Row],[Mean Change]]=2,(Table134237122[[#This Row],[Standard Deviation]]*3)+$T25,#N/A)</f>
        <v>#N/A</v>
      </c>
      <c r="AL25" s="55" t="e">
        <f>IF(Table134237122[[#This Row],[Mean Change]]=2,$T25-(Table134237122[[#This Row],[Standard Deviation]]*3),#N/A)</f>
        <v>#N/A</v>
      </c>
      <c r="AM25" s="55" t="e">
        <f>IF(Table134237122[[#This Row],[Mean Change]]=3,(Table134237122[[#This Row],[Standard Deviation]]*3)+$T25,#N/A)</f>
        <v>#N/A</v>
      </c>
      <c r="AN25" s="55" t="e">
        <f>IF(Table134237122[[#This Row],[Mean Change]]=3,$T25-(Table134237122[[#This Row],[Standard Deviation]]*3),#N/A)</f>
        <v>#N/A</v>
      </c>
      <c r="AO25" s="55" t="e">
        <f>IF(Table134237122[[#This Row],[Mean Change]]=4,(Table134237122[[#This Row],[Standard Deviation]]*3)+$T25,#N/A)</f>
        <v>#N/A</v>
      </c>
      <c r="AP25" s="55" t="e">
        <f>IF(Table134237122[[#This Row],[Mean Change]]=4,$T25-(Table134237122[[#This Row],[Standard Deviation]]*3),#N/A)</f>
        <v>#N/A</v>
      </c>
      <c r="AQ25" s="55" t="e">
        <f>IF(Table134237122[[#This Row],[Mean Change]]=5,(Table134237122[[#This Row],[Standard Deviation]]*3)+$T25,#N/A)</f>
        <v>#N/A</v>
      </c>
      <c r="AR25" s="55" t="e">
        <f>IF(Table134237122[[#This Row],[Mean Change]]=5,$T25-(Table134237122[[#This Row],[Standard Deviation]]*3),#N/A)</f>
        <v>#N/A</v>
      </c>
      <c r="BP25" s="116" t="s">
        <v>33</v>
      </c>
      <c r="BQ25" s="116"/>
      <c r="BR25" s="101"/>
      <c r="BS25" s="116" t="s">
        <v>34</v>
      </c>
      <c r="BT25" s="116"/>
      <c r="BU25" s="101"/>
      <c r="BY25" s="44"/>
      <c r="BZ25" s="44"/>
      <c r="CA25" s="44"/>
      <c r="CB25" s="44"/>
    </row>
    <row r="26" spans="2:81" ht="12.75" customHeight="1" x14ac:dyDescent="0.25">
      <c r="B26" s="9"/>
      <c r="C26" s="49"/>
      <c r="D26" s="21"/>
      <c r="E26" s="21" t="e">
        <f>IF(Table134237122[[#This Row],[Variable Name]]="",#N/A,Table134237122[[#This Row],[Variable Name]])</f>
        <v>#N/A</v>
      </c>
      <c r="F26" s="22" t="str">
        <f>IFERROR(IF(Table134237122[[#This Row],[Variable Name]]="","",IF(AG25&lt;&gt;AG26,"",ABS(Table134237122[[#This Row],[Variable Name]]-C25))),"")</f>
        <v/>
      </c>
      <c r="G26" s="23" t="e">
        <f>IF(Table134237122[[#This Row],[Mean Change]]=1,AVERAGEIFS(Table134237122[MR],Table134237122[Mean Change],1),#N/A)</f>
        <v>#N/A</v>
      </c>
      <c r="H26" s="23" t="e">
        <f>IF(Table134237122[[#This Row],[Mean Change]]=2,AVERAGEIFS(Table134237122[MR],Table134237122[Mean Change],2),#N/A)</f>
        <v>#N/A</v>
      </c>
      <c r="I26" s="23" t="e">
        <f>IF(Table134237122[[#This Row],[Mean Change]]=3,AVERAGEIFS(Table134237122[MR],Table134237122[Mean Change],3),#N/A)</f>
        <v>#N/A</v>
      </c>
      <c r="J2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" s="15" t="str">
        <f>IF(ISERROR(Table134237122[[#This Row],[Mean Change]]),"",IF(Table134237122[[#This Row],[Variable Name]]="","",IF(Table134237122[[#This Row],[Mean Change]]=1,Table134237122[Variable Name],"")))</f>
        <v/>
      </c>
      <c r="L2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" s="15" t="str">
        <f>IF(ISERROR(Table134237122[[#This Row],[Mean Change]]),"",IF(Table134237122[[#This Row],[Variable Name]]="","",IF(Table134237122[[#This Row],[Mean Change]]=2,Table134237122[Variable Name],"")))</f>
        <v/>
      </c>
      <c r="N2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" s="15" t="str">
        <f>IF(ISERROR(Table134237122[[#This Row],[Mean Change]]),"",IF(Table134237122[[#This Row],[Variable Name]]="","",IF(Table134237122[[#This Row],[Mean Change]]=3,Table134237122[Variable Name],"")))</f>
        <v/>
      </c>
      <c r="P26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" s="15" t="str">
        <f>IF(ISERROR(Table134237122[[#This Row],[Mean Change]]),"",IF(Table134237122[[#This Row],[Variable Name]]="","",IF(Table134237122[[#This Row],[Mean Change]]=4,Table134237122[Variable Name],"")))</f>
        <v/>
      </c>
      <c r="R2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" s="15" t="str">
        <f>IF(ISERROR(Table134237122[[#This Row],[Mean Change]]),"",IF(Table134237122[[#This Row],[Variable Name]]="","",IF(Table134237122[[#This Row],[Mean Change]]=5,Table134237122[Variable Name],"")))</f>
        <v/>
      </c>
      <c r="T2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" s="16" t="e">
        <f>IF(Table134237122[[#This Row],[Mean Change]]=1,AVERAGEIFS(Table134237122[MR],Table134237122[MR],"&lt;"&amp;Table134237122[[#This Row],[UL MR]],Table134237122[Mean Change],1),#N/A)</f>
        <v>#N/A</v>
      </c>
      <c r="W26" s="16" t="e">
        <f>IF(Table134237122[[#This Row],[Mean Change]]=2,AVERAGEIFS(Table134237122[MR],Table134237122[MR],"&lt;"&amp;Table134237122[[#This Row],[UL MR]],Table134237122[Mean Change],2),#N/A)</f>
        <v>#N/A</v>
      </c>
      <c r="X26" s="16" t="e">
        <f>IF(Table134237122[[#This Row],[Mean Change]]=3,AVERAGEIFS(Table134237122[MR],Table134237122[MR],"&lt;"&amp;Table134237122[[#This Row],[UL MR]],Table134237122[Mean Change],3),#N/A)</f>
        <v>#N/A</v>
      </c>
      <c r="Y26" s="16" t="e">
        <f>Table134237122[[#This Row],[Process Mean]]+(2.66*Table134237122[[#This Row],[MR Bar]])</f>
        <v>#N/A</v>
      </c>
      <c r="Z26" s="16" t="e">
        <f>Table134237122[[#This Row],[2nd Mean]]+(2.66*Table134237122[[#This Row],[MR Bar 2]])</f>
        <v>#N/A</v>
      </c>
      <c r="AA26" s="16" t="e">
        <f>Table134237122[[#This Row],[3rd Mean]]+(2.66*Table134237122[[#This Row],[MR Bar 3]])</f>
        <v>#N/A</v>
      </c>
      <c r="AB26" s="16" t="e">
        <f>Table134237122[[#This Row],[Process Mean]]-(2.66*Table134237122[[#This Row],[MR Bar]])</f>
        <v>#N/A</v>
      </c>
      <c r="AC26" s="16" t="e">
        <f>Table134237122[[#This Row],[2nd Mean]]-(2.66*Table134237122[[#This Row],[MR Bar 2]])</f>
        <v>#N/A</v>
      </c>
      <c r="AD26" s="16" t="e">
        <f>Table134237122[[#This Row],[3rd Mean]]-(2.66*Table134237122[[#This Row],[MR Bar 3]])</f>
        <v>#N/A</v>
      </c>
      <c r="AE26" s="16" t="e">
        <f>IF(Table134237122[[#This Row],[Date]]="",#N/A,IF(Table134237122[[#This Row],[Date]]&lt;$BS$26,#N/A,$BP$26))</f>
        <v>#N/A</v>
      </c>
      <c r="AF26" s="17">
        <f>MAX(Table134237122[Cohort Size])*2</f>
        <v>1264</v>
      </c>
      <c r="AG2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" s="54" t="e">
        <f>IF(Table134237122[[#This Row],[Mean Change]]=1,(Table134237122[[#This Row],[Standard Deviation]]*3)+$T26,#N/A)</f>
        <v>#N/A</v>
      </c>
      <c r="AJ26" s="55" t="e">
        <f>IF(Table134237122[[#This Row],[Mean Change]]=1,$T26-(Table134237122[[#This Row],[Standard Deviation]]*3),#N/A)</f>
        <v>#N/A</v>
      </c>
      <c r="AK26" s="54" t="e">
        <f>IF(Table134237122[[#This Row],[Mean Change]]=2,(Table134237122[[#This Row],[Standard Deviation]]*3)+$T26,#N/A)</f>
        <v>#N/A</v>
      </c>
      <c r="AL26" s="55" t="e">
        <f>IF(Table134237122[[#This Row],[Mean Change]]=2,$T26-(Table134237122[[#This Row],[Standard Deviation]]*3),#N/A)</f>
        <v>#N/A</v>
      </c>
      <c r="AM26" s="55" t="e">
        <f>IF(Table134237122[[#This Row],[Mean Change]]=3,(Table134237122[[#This Row],[Standard Deviation]]*3)+$T26,#N/A)</f>
        <v>#N/A</v>
      </c>
      <c r="AN26" s="55" t="e">
        <f>IF(Table134237122[[#This Row],[Mean Change]]=3,$T26-(Table134237122[[#This Row],[Standard Deviation]]*3),#N/A)</f>
        <v>#N/A</v>
      </c>
      <c r="AO26" s="55" t="e">
        <f>IF(Table134237122[[#This Row],[Mean Change]]=4,(Table134237122[[#This Row],[Standard Deviation]]*3)+$T26,#N/A)</f>
        <v>#N/A</v>
      </c>
      <c r="AP26" s="55" t="e">
        <f>IF(Table134237122[[#This Row],[Mean Change]]=4,$T26-(Table134237122[[#This Row],[Standard Deviation]]*3),#N/A)</f>
        <v>#N/A</v>
      </c>
      <c r="AQ26" s="55" t="e">
        <f>IF(Table134237122[[#This Row],[Mean Change]]=5,(Table134237122[[#This Row],[Standard Deviation]]*3)+$T26,#N/A)</f>
        <v>#N/A</v>
      </c>
      <c r="AR26" s="55" t="e">
        <f>IF(Table134237122[[#This Row],[Mean Change]]=5,$T26-(Table134237122[[#This Row],[Standard Deviation]]*3),#N/A)</f>
        <v>#N/A</v>
      </c>
      <c r="BP26" s="122">
        <v>0.86470000000000002</v>
      </c>
      <c r="BQ26" s="123"/>
      <c r="BR26" s="101"/>
      <c r="BS26" s="112">
        <v>42680</v>
      </c>
      <c r="BT26" s="113"/>
      <c r="BU26" s="101"/>
      <c r="BY26" s="44"/>
      <c r="BZ26" s="44"/>
      <c r="CA26" s="44"/>
      <c r="CB26" s="44"/>
    </row>
    <row r="27" spans="2:81" ht="12.75" customHeight="1" x14ac:dyDescent="0.25">
      <c r="B27" s="9"/>
      <c r="C27" s="49"/>
      <c r="D27" s="21"/>
      <c r="E27" s="21" t="e">
        <f>IF(Table134237122[[#This Row],[Variable Name]]="",#N/A,Table134237122[[#This Row],[Variable Name]])</f>
        <v>#N/A</v>
      </c>
      <c r="F27" s="22" t="str">
        <f>IFERROR(IF(Table134237122[[#This Row],[Variable Name]]="","",IF(AG26&lt;&gt;AG27,"",ABS(Table134237122[[#This Row],[Variable Name]]-C26))),"")</f>
        <v/>
      </c>
      <c r="G27" s="23" t="e">
        <f>IF(Table134237122[[#This Row],[Mean Change]]=1,AVERAGEIFS(Table134237122[MR],Table134237122[Mean Change],1),#N/A)</f>
        <v>#N/A</v>
      </c>
      <c r="H27" s="23" t="e">
        <f>IF(Table134237122[[#This Row],[Mean Change]]=2,AVERAGEIFS(Table134237122[MR],Table134237122[Mean Change],2),#N/A)</f>
        <v>#N/A</v>
      </c>
      <c r="I27" s="23" t="e">
        <f>IF(Table134237122[[#This Row],[Mean Change]]=3,AVERAGEIFS(Table134237122[MR],Table134237122[Mean Change],3),#N/A)</f>
        <v>#N/A</v>
      </c>
      <c r="J2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" s="15" t="str">
        <f>IF(ISERROR(Table134237122[[#This Row],[Mean Change]]),"",IF(Table134237122[[#This Row],[Variable Name]]="","",IF(Table134237122[[#This Row],[Mean Change]]=1,Table134237122[Variable Name],"")))</f>
        <v/>
      </c>
      <c r="L2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" s="15" t="str">
        <f>IF(ISERROR(Table134237122[[#This Row],[Mean Change]]),"",IF(Table134237122[[#This Row],[Variable Name]]="","",IF(Table134237122[[#This Row],[Mean Change]]=2,Table134237122[Variable Name],"")))</f>
        <v/>
      </c>
      <c r="N2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" s="15" t="str">
        <f>IF(ISERROR(Table134237122[[#This Row],[Mean Change]]),"",IF(Table134237122[[#This Row],[Variable Name]]="","",IF(Table134237122[[#This Row],[Mean Change]]=3,Table134237122[Variable Name],"")))</f>
        <v/>
      </c>
      <c r="P27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" s="15" t="str">
        <f>IF(ISERROR(Table134237122[[#This Row],[Mean Change]]),"",IF(Table134237122[[#This Row],[Variable Name]]="","",IF(Table134237122[[#This Row],[Mean Change]]=4,Table134237122[Variable Name],"")))</f>
        <v/>
      </c>
      <c r="R2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" s="15" t="str">
        <f>IF(ISERROR(Table134237122[[#This Row],[Mean Change]]),"",IF(Table134237122[[#This Row],[Variable Name]]="","",IF(Table134237122[[#This Row],[Mean Change]]=5,Table134237122[Variable Name],"")))</f>
        <v/>
      </c>
      <c r="T2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" s="16" t="e">
        <f>IF(Table134237122[[#This Row],[Mean Change]]=1,AVERAGEIFS(Table134237122[MR],Table134237122[MR],"&lt;"&amp;Table134237122[[#This Row],[UL MR]],Table134237122[Mean Change],1),#N/A)</f>
        <v>#N/A</v>
      </c>
      <c r="W27" s="16" t="e">
        <f>IF(Table134237122[[#This Row],[Mean Change]]=2,AVERAGEIFS(Table134237122[MR],Table134237122[MR],"&lt;"&amp;Table134237122[[#This Row],[UL MR]],Table134237122[Mean Change],2),#N/A)</f>
        <v>#N/A</v>
      </c>
      <c r="X27" s="16" t="e">
        <f>IF(Table134237122[[#This Row],[Mean Change]]=3,AVERAGEIFS(Table134237122[MR],Table134237122[MR],"&lt;"&amp;Table134237122[[#This Row],[UL MR]],Table134237122[Mean Change],3),#N/A)</f>
        <v>#N/A</v>
      </c>
      <c r="Y27" s="16" t="e">
        <f>Table134237122[[#This Row],[Process Mean]]+(2.66*Table134237122[[#This Row],[MR Bar]])</f>
        <v>#N/A</v>
      </c>
      <c r="Z27" s="16" t="e">
        <f>Table134237122[[#This Row],[2nd Mean]]+(2.66*Table134237122[[#This Row],[MR Bar 2]])</f>
        <v>#N/A</v>
      </c>
      <c r="AA27" s="16" t="e">
        <f>Table134237122[[#This Row],[3rd Mean]]+(2.66*Table134237122[[#This Row],[MR Bar 3]])</f>
        <v>#N/A</v>
      </c>
      <c r="AB27" s="16" t="e">
        <f>Table134237122[[#This Row],[Process Mean]]-(2.66*Table134237122[[#This Row],[MR Bar]])</f>
        <v>#N/A</v>
      </c>
      <c r="AC27" s="16" t="e">
        <f>Table134237122[[#This Row],[2nd Mean]]-(2.66*Table134237122[[#This Row],[MR Bar 2]])</f>
        <v>#N/A</v>
      </c>
      <c r="AD27" s="16" t="e">
        <f>Table134237122[[#This Row],[3rd Mean]]-(2.66*Table134237122[[#This Row],[MR Bar 3]])</f>
        <v>#N/A</v>
      </c>
      <c r="AE27" s="16" t="e">
        <f>IF(Table134237122[[#This Row],[Date]]="",#N/A,IF(Table134237122[[#This Row],[Date]]&lt;$BS$26,#N/A,$BP$26))</f>
        <v>#N/A</v>
      </c>
      <c r="AF27" s="17">
        <f>MAX(Table134237122[Cohort Size])*2</f>
        <v>1264</v>
      </c>
      <c r="AG2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" s="54" t="e">
        <f>IF(Table134237122[[#This Row],[Mean Change]]=1,(Table134237122[[#This Row],[Standard Deviation]]*3)+$T27,#N/A)</f>
        <v>#N/A</v>
      </c>
      <c r="AJ27" s="55" t="e">
        <f>IF(Table134237122[[#This Row],[Mean Change]]=1,$T27-(Table134237122[[#This Row],[Standard Deviation]]*3),#N/A)</f>
        <v>#N/A</v>
      </c>
      <c r="AK27" s="54" t="e">
        <f>IF(Table134237122[[#This Row],[Mean Change]]=2,(Table134237122[[#This Row],[Standard Deviation]]*3)+$T27,#N/A)</f>
        <v>#N/A</v>
      </c>
      <c r="AL27" s="55" t="e">
        <f>IF(Table134237122[[#This Row],[Mean Change]]=2,$T27-(Table134237122[[#This Row],[Standard Deviation]]*3),#N/A)</f>
        <v>#N/A</v>
      </c>
      <c r="AM27" s="55" t="e">
        <f>IF(Table134237122[[#This Row],[Mean Change]]=3,(Table134237122[[#This Row],[Standard Deviation]]*3)+$T27,#N/A)</f>
        <v>#N/A</v>
      </c>
      <c r="AN27" s="55" t="e">
        <f>IF(Table134237122[[#This Row],[Mean Change]]=3,$T27-(Table134237122[[#This Row],[Standard Deviation]]*3),#N/A)</f>
        <v>#N/A</v>
      </c>
      <c r="AO27" s="55" t="e">
        <f>IF(Table134237122[[#This Row],[Mean Change]]=4,(Table134237122[[#This Row],[Standard Deviation]]*3)+$T27,#N/A)</f>
        <v>#N/A</v>
      </c>
      <c r="AP27" s="55" t="e">
        <f>IF(Table134237122[[#This Row],[Mean Change]]=4,$T27-(Table134237122[[#This Row],[Standard Deviation]]*3),#N/A)</f>
        <v>#N/A</v>
      </c>
      <c r="AQ27" s="55" t="e">
        <f>IF(Table134237122[[#This Row],[Mean Change]]=5,(Table134237122[[#This Row],[Standard Deviation]]*3)+$T27,#N/A)</f>
        <v>#N/A</v>
      </c>
      <c r="AR27" s="55" t="e">
        <f>IF(Table134237122[[#This Row],[Mean Change]]=5,$T27-(Table134237122[[#This Row],[Standard Deviation]]*3),#N/A)</f>
        <v>#N/A</v>
      </c>
      <c r="BP27" s="124"/>
      <c r="BQ27" s="125"/>
      <c r="BR27" s="101"/>
      <c r="BS27" s="114"/>
      <c r="BT27" s="115"/>
      <c r="BU27" s="101"/>
      <c r="BY27" s="44"/>
      <c r="BZ27" s="44"/>
      <c r="CA27" s="44"/>
      <c r="CB27" s="44"/>
    </row>
    <row r="28" spans="2:81" ht="12.75" customHeight="1" x14ac:dyDescent="0.25">
      <c r="B28" s="9"/>
      <c r="C28" s="49"/>
      <c r="D28" s="21"/>
      <c r="E28" s="21" t="e">
        <f>IF(Table134237122[[#This Row],[Variable Name]]="",#N/A,Table134237122[[#This Row],[Variable Name]])</f>
        <v>#N/A</v>
      </c>
      <c r="F28" s="22" t="str">
        <f>IFERROR(IF(Table134237122[[#This Row],[Variable Name]]="","",IF(AG27&lt;&gt;AG28,"",ABS(Table134237122[[#This Row],[Variable Name]]-C27))),"")</f>
        <v/>
      </c>
      <c r="G28" s="23" t="e">
        <f>IF(Table134237122[[#This Row],[Mean Change]]=1,AVERAGEIFS(Table134237122[MR],Table134237122[Mean Change],1),#N/A)</f>
        <v>#N/A</v>
      </c>
      <c r="H28" s="23" t="e">
        <f>IF(Table134237122[[#This Row],[Mean Change]]=2,AVERAGEIFS(Table134237122[MR],Table134237122[Mean Change],2),#N/A)</f>
        <v>#N/A</v>
      </c>
      <c r="I28" s="23" t="e">
        <f>IF(Table134237122[[#This Row],[Mean Change]]=3,AVERAGEIFS(Table134237122[MR],Table134237122[Mean Change],3),#N/A)</f>
        <v>#N/A</v>
      </c>
      <c r="J2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8" s="15" t="str">
        <f>IF(ISERROR(Table134237122[[#This Row],[Mean Change]]),"",IF(Table134237122[[#This Row],[Variable Name]]="","",IF(Table134237122[[#This Row],[Mean Change]]=1,Table134237122[Variable Name],"")))</f>
        <v/>
      </c>
      <c r="L2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8" s="15" t="str">
        <f>IF(ISERROR(Table134237122[[#This Row],[Mean Change]]),"",IF(Table134237122[[#This Row],[Variable Name]]="","",IF(Table134237122[[#This Row],[Mean Change]]=2,Table134237122[Variable Name],"")))</f>
        <v/>
      </c>
      <c r="N2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8" s="15" t="str">
        <f>IF(ISERROR(Table134237122[[#This Row],[Mean Change]]),"",IF(Table134237122[[#This Row],[Variable Name]]="","",IF(Table134237122[[#This Row],[Mean Change]]=3,Table134237122[Variable Name],"")))</f>
        <v/>
      </c>
      <c r="P28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8" s="15" t="str">
        <f>IF(ISERROR(Table134237122[[#This Row],[Mean Change]]),"",IF(Table134237122[[#This Row],[Variable Name]]="","",IF(Table134237122[[#This Row],[Mean Change]]=4,Table134237122[Variable Name],"")))</f>
        <v/>
      </c>
      <c r="R2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8" s="15" t="str">
        <f>IF(ISERROR(Table134237122[[#This Row],[Mean Change]]),"",IF(Table134237122[[#This Row],[Variable Name]]="","",IF(Table134237122[[#This Row],[Mean Change]]=5,Table134237122[Variable Name],"")))</f>
        <v/>
      </c>
      <c r="T2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8" s="16" t="e">
        <f>IF(Table134237122[[#This Row],[Mean Change]]=1,AVERAGEIFS(Table134237122[MR],Table134237122[MR],"&lt;"&amp;Table134237122[[#This Row],[UL MR]],Table134237122[Mean Change],1),#N/A)</f>
        <v>#N/A</v>
      </c>
      <c r="W28" s="16" t="e">
        <f>IF(Table134237122[[#This Row],[Mean Change]]=2,AVERAGEIFS(Table134237122[MR],Table134237122[MR],"&lt;"&amp;Table134237122[[#This Row],[UL MR]],Table134237122[Mean Change],2),#N/A)</f>
        <v>#N/A</v>
      </c>
      <c r="X28" s="16" t="e">
        <f>IF(Table134237122[[#This Row],[Mean Change]]=3,AVERAGEIFS(Table134237122[MR],Table134237122[MR],"&lt;"&amp;Table134237122[[#This Row],[UL MR]],Table134237122[Mean Change],3),#N/A)</f>
        <v>#N/A</v>
      </c>
      <c r="Y28" s="16" t="e">
        <f>Table134237122[[#This Row],[Process Mean]]+(2.66*Table134237122[[#This Row],[MR Bar]])</f>
        <v>#N/A</v>
      </c>
      <c r="Z28" s="16" t="e">
        <f>Table134237122[[#This Row],[2nd Mean]]+(2.66*Table134237122[[#This Row],[MR Bar 2]])</f>
        <v>#N/A</v>
      </c>
      <c r="AA28" s="16" t="e">
        <f>Table134237122[[#This Row],[3rd Mean]]+(2.66*Table134237122[[#This Row],[MR Bar 3]])</f>
        <v>#N/A</v>
      </c>
      <c r="AB28" s="16" t="e">
        <f>Table134237122[[#This Row],[Process Mean]]-(2.66*Table134237122[[#This Row],[MR Bar]])</f>
        <v>#N/A</v>
      </c>
      <c r="AC28" s="16" t="e">
        <f>Table134237122[[#This Row],[2nd Mean]]-(2.66*Table134237122[[#This Row],[MR Bar 2]])</f>
        <v>#N/A</v>
      </c>
      <c r="AD28" s="16" t="e">
        <f>Table134237122[[#This Row],[3rd Mean]]-(2.66*Table134237122[[#This Row],[MR Bar 3]])</f>
        <v>#N/A</v>
      </c>
      <c r="AE28" s="16" t="e">
        <f>IF(Table134237122[[#This Row],[Date]]="",#N/A,IF(Table134237122[[#This Row],[Date]]&lt;$BS$26,#N/A,$BP$26))</f>
        <v>#N/A</v>
      </c>
      <c r="AF28" s="17">
        <f>MAX(Table134237122[Cohort Size])*2</f>
        <v>1264</v>
      </c>
      <c r="AG2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8" s="54" t="e">
        <f>IF(Table134237122[[#This Row],[Mean Change]]=1,(Table134237122[[#This Row],[Standard Deviation]]*3)+$T28,#N/A)</f>
        <v>#N/A</v>
      </c>
      <c r="AJ28" s="55" t="e">
        <f>IF(Table134237122[[#This Row],[Mean Change]]=1,$T28-(Table134237122[[#This Row],[Standard Deviation]]*3),#N/A)</f>
        <v>#N/A</v>
      </c>
      <c r="AK28" s="54" t="e">
        <f>IF(Table134237122[[#This Row],[Mean Change]]=2,(Table134237122[[#This Row],[Standard Deviation]]*3)+$T28,#N/A)</f>
        <v>#N/A</v>
      </c>
      <c r="AL28" s="55" t="e">
        <f>IF(Table134237122[[#This Row],[Mean Change]]=2,$T28-(Table134237122[[#This Row],[Standard Deviation]]*3),#N/A)</f>
        <v>#N/A</v>
      </c>
      <c r="AM28" s="55" t="e">
        <f>IF(Table134237122[[#This Row],[Mean Change]]=3,(Table134237122[[#This Row],[Standard Deviation]]*3)+$T28,#N/A)</f>
        <v>#N/A</v>
      </c>
      <c r="AN28" s="55" t="e">
        <f>IF(Table134237122[[#This Row],[Mean Change]]=3,$T28-(Table134237122[[#This Row],[Standard Deviation]]*3),#N/A)</f>
        <v>#N/A</v>
      </c>
      <c r="AO28" s="55" t="e">
        <f>IF(Table134237122[[#This Row],[Mean Change]]=4,(Table134237122[[#This Row],[Standard Deviation]]*3)+$T28,#N/A)</f>
        <v>#N/A</v>
      </c>
      <c r="AP28" s="55" t="e">
        <f>IF(Table134237122[[#This Row],[Mean Change]]=4,$T28-(Table134237122[[#This Row],[Standard Deviation]]*3),#N/A)</f>
        <v>#N/A</v>
      </c>
      <c r="AQ28" s="55" t="e">
        <f>IF(Table134237122[[#This Row],[Mean Change]]=5,(Table134237122[[#This Row],[Standard Deviation]]*3)+$T28,#N/A)</f>
        <v>#N/A</v>
      </c>
      <c r="AR28" s="55" t="e">
        <f>IF(Table134237122[[#This Row],[Mean Change]]=5,$T28-(Table134237122[[#This Row],[Standard Deviation]]*3),#N/A)</f>
        <v>#N/A</v>
      </c>
      <c r="BP28" s="101"/>
      <c r="BQ28" s="101"/>
      <c r="BR28" s="101"/>
      <c r="BS28" s="101"/>
      <c r="BT28" s="101"/>
      <c r="BU28" s="101"/>
      <c r="BY28" s="44"/>
      <c r="BZ28" s="44"/>
      <c r="CA28" s="44"/>
      <c r="CB28" s="44"/>
    </row>
    <row r="29" spans="2:81" ht="12.75" customHeight="1" x14ac:dyDescent="0.25">
      <c r="B29" s="9"/>
      <c r="C29" s="49"/>
      <c r="D29" s="21"/>
      <c r="E29" s="21" t="e">
        <f>IF(Table134237122[[#This Row],[Variable Name]]="",#N/A,Table134237122[[#This Row],[Variable Name]])</f>
        <v>#N/A</v>
      </c>
      <c r="F29" s="22" t="str">
        <f>IFERROR(IF(Table134237122[[#This Row],[Variable Name]]="","",IF(AG28&lt;&gt;AG29,"",ABS(Table134237122[[#This Row],[Variable Name]]-C28))),"")</f>
        <v/>
      </c>
      <c r="G29" s="23" t="e">
        <f>IF(Table134237122[[#This Row],[Mean Change]]=1,AVERAGEIFS(Table134237122[MR],Table134237122[Mean Change],1),#N/A)</f>
        <v>#N/A</v>
      </c>
      <c r="H29" s="23" t="e">
        <f>IF(Table134237122[[#This Row],[Mean Change]]=2,AVERAGEIFS(Table134237122[MR],Table134237122[Mean Change],2),#N/A)</f>
        <v>#N/A</v>
      </c>
      <c r="I29" s="23" t="e">
        <f>IF(Table134237122[[#This Row],[Mean Change]]=3,AVERAGEIFS(Table134237122[MR],Table134237122[Mean Change],3),#N/A)</f>
        <v>#N/A</v>
      </c>
      <c r="J2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9" s="15" t="str">
        <f>IF(ISERROR(Table134237122[[#This Row],[Mean Change]]),"",IF(Table134237122[[#This Row],[Variable Name]]="","",IF(Table134237122[[#This Row],[Mean Change]]=1,Table134237122[Variable Name],"")))</f>
        <v/>
      </c>
      <c r="L2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9" s="15" t="str">
        <f>IF(ISERROR(Table134237122[[#This Row],[Mean Change]]),"",IF(Table134237122[[#This Row],[Variable Name]]="","",IF(Table134237122[[#This Row],[Mean Change]]=2,Table134237122[Variable Name],"")))</f>
        <v/>
      </c>
      <c r="N2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9" s="15" t="str">
        <f>IF(ISERROR(Table134237122[[#This Row],[Mean Change]]),"",IF(Table134237122[[#This Row],[Variable Name]]="","",IF(Table134237122[[#This Row],[Mean Change]]=3,Table134237122[Variable Name],"")))</f>
        <v/>
      </c>
      <c r="P29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9" s="15" t="str">
        <f>IF(ISERROR(Table134237122[[#This Row],[Mean Change]]),"",IF(Table134237122[[#This Row],[Variable Name]]="","",IF(Table134237122[[#This Row],[Mean Change]]=4,Table134237122[Variable Name],"")))</f>
        <v/>
      </c>
      <c r="R2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9" s="15" t="str">
        <f>IF(ISERROR(Table134237122[[#This Row],[Mean Change]]),"",IF(Table134237122[[#This Row],[Variable Name]]="","",IF(Table134237122[[#This Row],[Mean Change]]=5,Table134237122[Variable Name],"")))</f>
        <v/>
      </c>
      <c r="T2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9" s="16" t="e">
        <f>IF(Table134237122[[#This Row],[Mean Change]]=1,AVERAGEIFS(Table134237122[MR],Table134237122[MR],"&lt;"&amp;Table134237122[[#This Row],[UL MR]],Table134237122[Mean Change],1),#N/A)</f>
        <v>#N/A</v>
      </c>
      <c r="W29" s="16" t="e">
        <f>IF(Table134237122[[#This Row],[Mean Change]]=2,AVERAGEIFS(Table134237122[MR],Table134237122[MR],"&lt;"&amp;Table134237122[[#This Row],[UL MR]],Table134237122[Mean Change],2),#N/A)</f>
        <v>#N/A</v>
      </c>
      <c r="X29" s="16" t="e">
        <f>IF(Table134237122[[#This Row],[Mean Change]]=3,AVERAGEIFS(Table134237122[MR],Table134237122[MR],"&lt;"&amp;Table134237122[[#This Row],[UL MR]],Table134237122[Mean Change],3),#N/A)</f>
        <v>#N/A</v>
      </c>
      <c r="Y29" s="16" t="e">
        <f>Table134237122[[#This Row],[Process Mean]]+(2.66*Table134237122[[#This Row],[MR Bar]])</f>
        <v>#N/A</v>
      </c>
      <c r="Z29" s="16" t="e">
        <f>Table134237122[[#This Row],[2nd Mean]]+(2.66*Table134237122[[#This Row],[MR Bar 2]])</f>
        <v>#N/A</v>
      </c>
      <c r="AA29" s="16" t="e">
        <f>Table134237122[[#This Row],[3rd Mean]]+(2.66*Table134237122[[#This Row],[MR Bar 3]])</f>
        <v>#N/A</v>
      </c>
      <c r="AB29" s="16" t="e">
        <f>Table134237122[[#This Row],[Process Mean]]-(2.66*Table134237122[[#This Row],[MR Bar]])</f>
        <v>#N/A</v>
      </c>
      <c r="AC29" s="16" t="e">
        <f>Table134237122[[#This Row],[2nd Mean]]-(2.66*Table134237122[[#This Row],[MR Bar 2]])</f>
        <v>#N/A</v>
      </c>
      <c r="AD29" s="16" t="e">
        <f>Table134237122[[#This Row],[3rd Mean]]-(2.66*Table134237122[[#This Row],[MR Bar 3]])</f>
        <v>#N/A</v>
      </c>
      <c r="AE29" s="16" t="e">
        <f>IF(Table134237122[[#This Row],[Date]]="",#N/A,IF(Table134237122[[#This Row],[Date]]&lt;$BS$26,#N/A,$BP$26))</f>
        <v>#N/A</v>
      </c>
      <c r="AF29" s="17">
        <f>MAX(Table134237122[Cohort Size])*2</f>
        <v>1264</v>
      </c>
      <c r="AG2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9" s="54" t="e">
        <f>IF(Table134237122[[#This Row],[Mean Change]]=1,(Table134237122[[#This Row],[Standard Deviation]]*3)+$T29,#N/A)</f>
        <v>#N/A</v>
      </c>
      <c r="AJ29" s="55" t="e">
        <f>IF(Table134237122[[#This Row],[Mean Change]]=1,$T29-(Table134237122[[#This Row],[Standard Deviation]]*3),#N/A)</f>
        <v>#N/A</v>
      </c>
      <c r="AK29" s="54" t="e">
        <f>IF(Table134237122[[#This Row],[Mean Change]]=2,(Table134237122[[#This Row],[Standard Deviation]]*3)+$T29,#N/A)</f>
        <v>#N/A</v>
      </c>
      <c r="AL29" s="55" t="e">
        <f>IF(Table134237122[[#This Row],[Mean Change]]=2,$T29-(Table134237122[[#This Row],[Standard Deviation]]*3),#N/A)</f>
        <v>#N/A</v>
      </c>
      <c r="AM29" s="55" t="e">
        <f>IF(Table134237122[[#This Row],[Mean Change]]=3,(Table134237122[[#This Row],[Standard Deviation]]*3)+$T29,#N/A)</f>
        <v>#N/A</v>
      </c>
      <c r="AN29" s="55" t="e">
        <f>IF(Table134237122[[#This Row],[Mean Change]]=3,$T29-(Table134237122[[#This Row],[Standard Deviation]]*3),#N/A)</f>
        <v>#N/A</v>
      </c>
      <c r="AO29" s="55" t="e">
        <f>IF(Table134237122[[#This Row],[Mean Change]]=4,(Table134237122[[#This Row],[Standard Deviation]]*3)+$T29,#N/A)</f>
        <v>#N/A</v>
      </c>
      <c r="AP29" s="55" t="e">
        <f>IF(Table134237122[[#This Row],[Mean Change]]=4,$T29-(Table134237122[[#This Row],[Standard Deviation]]*3),#N/A)</f>
        <v>#N/A</v>
      </c>
      <c r="AQ29" s="55" t="e">
        <f>IF(Table134237122[[#This Row],[Mean Change]]=5,(Table134237122[[#This Row],[Standard Deviation]]*3)+$T29,#N/A)</f>
        <v>#N/A</v>
      </c>
      <c r="AR29" s="55" t="e">
        <f>IF(Table134237122[[#This Row],[Mean Change]]=5,$T29-(Table134237122[[#This Row],[Standard Deviation]]*3),#N/A)</f>
        <v>#N/A</v>
      </c>
      <c r="BP29" s="101"/>
      <c r="BQ29" s="101"/>
      <c r="BR29" s="101"/>
      <c r="BS29" s="101"/>
      <c r="BT29" s="101"/>
      <c r="BU29" s="101"/>
    </row>
    <row r="30" spans="2:81" ht="12.75" customHeight="1" x14ac:dyDescent="0.25">
      <c r="B30" s="9"/>
      <c r="C30" s="49"/>
      <c r="D30" s="21"/>
      <c r="E30" s="21" t="e">
        <f>IF(Table134237122[[#This Row],[Variable Name]]="",#N/A,Table134237122[[#This Row],[Variable Name]])</f>
        <v>#N/A</v>
      </c>
      <c r="F30" s="22" t="str">
        <f>IFERROR(IF(Table134237122[[#This Row],[Variable Name]]="","",IF(AG29&lt;&gt;AG30,"",ABS(Table134237122[[#This Row],[Variable Name]]-C29))),"")</f>
        <v/>
      </c>
      <c r="G30" s="23" t="e">
        <f>IF(Table134237122[[#This Row],[Mean Change]]=1,AVERAGEIFS(Table134237122[MR],Table134237122[Mean Change],1),#N/A)</f>
        <v>#N/A</v>
      </c>
      <c r="H30" s="23" t="e">
        <f>IF(Table134237122[[#This Row],[Mean Change]]=2,AVERAGEIFS(Table134237122[MR],Table134237122[Mean Change],2),#N/A)</f>
        <v>#N/A</v>
      </c>
      <c r="I30" s="23" t="e">
        <f>IF(Table134237122[[#This Row],[Mean Change]]=3,AVERAGEIFS(Table134237122[MR],Table134237122[Mean Change],3),#N/A)</f>
        <v>#N/A</v>
      </c>
      <c r="J3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0" s="15" t="str">
        <f>IF(ISERROR(Table134237122[[#This Row],[Mean Change]]),"",IF(Table134237122[[#This Row],[Variable Name]]="","",IF(Table134237122[[#This Row],[Mean Change]]=1,Table134237122[Variable Name],"")))</f>
        <v/>
      </c>
      <c r="L3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0" s="15" t="str">
        <f>IF(ISERROR(Table134237122[[#This Row],[Mean Change]]),"",IF(Table134237122[[#This Row],[Variable Name]]="","",IF(Table134237122[[#This Row],[Mean Change]]=2,Table134237122[Variable Name],"")))</f>
        <v/>
      </c>
      <c r="N3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0" s="15" t="str">
        <f>IF(ISERROR(Table134237122[[#This Row],[Mean Change]]),"",IF(Table134237122[[#This Row],[Variable Name]]="","",IF(Table134237122[[#This Row],[Mean Change]]=3,Table134237122[Variable Name],"")))</f>
        <v/>
      </c>
      <c r="P30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0" s="15" t="str">
        <f>IF(ISERROR(Table134237122[[#This Row],[Mean Change]]),"",IF(Table134237122[[#This Row],[Variable Name]]="","",IF(Table134237122[[#This Row],[Mean Change]]=4,Table134237122[Variable Name],"")))</f>
        <v/>
      </c>
      <c r="R3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0" s="15" t="str">
        <f>IF(ISERROR(Table134237122[[#This Row],[Mean Change]]),"",IF(Table134237122[[#This Row],[Variable Name]]="","",IF(Table134237122[[#This Row],[Mean Change]]=5,Table134237122[Variable Name],"")))</f>
        <v/>
      </c>
      <c r="T3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0" s="16" t="e">
        <f>IF(Table134237122[[#This Row],[Mean Change]]=1,AVERAGEIFS(Table134237122[MR],Table134237122[MR],"&lt;"&amp;Table134237122[[#This Row],[UL MR]],Table134237122[Mean Change],1),#N/A)</f>
        <v>#N/A</v>
      </c>
      <c r="W30" s="16" t="e">
        <f>IF(Table134237122[[#This Row],[Mean Change]]=2,AVERAGEIFS(Table134237122[MR],Table134237122[MR],"&lt;"&amp;Table134237122[[#This Row],[UL MR]],Table134237122[Mean Change],2),#N/A)</f>
        <v>#N/A</v>
      </c>
      <c r="X30" s="16" t="e">
        <f>IF(Table134237122[[#This Row],[Mean Change]]=3,AVERAGEIFS(Table134237122[MR],Table134237122[MR],"&lt;"&amp;Table134237122[[#This Row],[UL MR]],Table134237122[Mean Change],3),#N/A)</f>
        <v>#N/A</v>
      </c>
      <c r="Y30" s="16" t="e">
        <f>Table134237122[[#This Row],[Process Mean]]+(2.66*Table134237122[[#This Row],[MR Bar]])</f>
        <v>#N/A</v>
      </c>
      <c r="Z30" s="16" t="e">
        <f>Table134237122[[#This Row],[2nd Mean]]+(2.66*Table134237122[[#This Row],[MR Bar 2]])</f>
        <v>#N/A</v>
      </c>
      <c r="AA30" s="16" t="e">
        <f>Table134237122[[#This Row],[3rd Mean]]+(2.66*Table134237122[[#This Row],[MR Bar 3]])</f>
        <v>#N/A</v>
      </c>
      <c r="AB30" s="16" t="e">
        <f>Table134237122[[#This Row],[Process Mean]]-(2.66*Table134237122[[#This Row],[MR Bar]])</f>
        <v>#N/A</v>
      </c>
      <c r="AC30" s="16" t="e">
        <f>Table134237122[[#This Row],[2nd Mean]]-(2.66*Table134237122[[#This Row],[MR Bar 2]])</f>
        <v>#N/A</v>
      </c>
      <c r="AD30" s="16" t="e">
        <f>Table134237122[[#This Row],[3rd Mean]]-(2.66*Table134237122[[#This Row],[MR Bar 3]])</f>
        <v>#N/A</v>
      </c>
      <c r="AE30" s="16" t="e">
        <f>IF(Table134237122[[#This Row],[Date]]="",#N/A,IF(Table134237122[[#This Row],[Date]]&lt;$BS$26,#N/A,$BP$26))</f>
        <v>#N/A</v>
      </c>
      <c r="AF30" s="17">
        <f>MAX(Table134237122[Cohort Size])*2</f>
        <v>1264</v>
      </c>
      <c r="AG3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0" s="54" t="e">
        <f>IF(Table134237122[[#This Row],[Mean Change]]=1,(Table134237122[[#This Row],[Standard Deviation]]*3)+$T30,#N/A)</f>
        <v>#N/A</v>
      </c>
      <c r="AJ30" s="55" t="e">
        <f>IF(Table134237122[[#This Row],[Mean Change]]=1,$T30-(Table134237122[[#This Row],[Standard Deviation]]*3),#N/A)</f>
        <v>#N/A</v>
      </c>
      <c r="AK30" s="54" t="e">
        <f>IF(Table134237122[[#This Row],[Mean Change]]=2,(Table134237122[[#This Row],[Standard Deviation]]*3)+$T30,#N/A)</f>
        <v>#N/A</v>
      </c>
      <c r="AL30" s="55" t="e">
        <f>IF(Table134237122[[#This Row],[Mean Change]]=2,$T30-(Table134237122[[#This Row],[Standard Deviation]]*3),#N/A)</f>
        <v>#N/A</v>
      </c>
      <c r="AM30" s="55" t="e">
        <f>IF(Table134237122[[#This Row],[Mean Change]]=3,(Table134237122[[#This Row],[Standard Deviation]]*3)+$T30,#N/A)</f>
        <v>#N/A</v>
      </c>
      <c r="AN30" s="55" t="e">
        <f>IF(Table134237122[[#This Row],[Mean Change]]=3,$T30-(Table134237122[[#This Row],[Standard Deviation]]*3),#N/A)</f>
        <v>#N/A</v>
      </c>
      <c r="AO30" s="55" t="e">
        <f>IF(Table134237122[[#This Row],[Mean Change]]=4,(Table134237122[[#This Row],[Standard Deviation]]*3)+$T30,#N/A)</f>
        <v>#N/A</v>
      </c>
      <c r="AP30" s="55" t="e">
        <f>IF(Table134237122[[#This Row],[Mean Change]]=4,$T30-(Table134237122[[#This Row],[Standard Deviation]]*3),#N/A)</f>
        <v>#N/A</v>
      </c>
      <c r="AQ30" s="55" t="e">
        <f>IF(Table134237122[[#This Row],[Mean Change]]=5,(Table134237122[[#This Row],[Standard Deviation]]*3)+$T30,#N/A)</f>
        <v>#N/A</v>
      </c>
      <c r="AR30" s="55" t="e">
        <f>IF(Table134237122[[#This Row],[Mean Change]]=5,$T30-(Table134237122[[#This Row],[Standard Deviation]]*3),#N/A)</f>
        <v>#N/A</v>
      </c>
      <c r="BP30" s="101"/>
      <c r="BQ30" s="101"/>
      <c r="BR30" s="101"/>
      <c r="BS30" s="101"/>
      <c r="BT30" s="101"/>
      <c r="BU30" s="101"/>
    </row>
    <row r="31" spans="2:81" ht="12.75" customHeight="1" x14ac:dyDescent="0.25">
      <c r="B31" s="9"/>
      <c r="C31" s="49"/>
      <c r="D31" s="21"/>
      <c r="E31" s="21" t="e">
        <f>IF(Table134237122[[#This Row],[Variable Name]]="",#N/A,Table134237122[[#This Row],[Variable Name]])</f>
        <v>#N/A</v>
      </c>
      <c r="F31" s="22" t="str">
        <f>IFERROR(IF(Table134237122[[#This Row],[Variable Name]]="","",IF(AG30&lt;&gt;AG31,"",ABS(Table134237122[[#This Row],[Variable Name]]-C30))),"")</f>
        <v/>
      </c>
      <c r="G31" s="23" t="e">
        <f>IF(Table134237122[[#This Row],[Mean Change]]=1,AVERAGEIFS(Table134237122[MR],Table134237122[Mean Change],1),#N/A)</f>
        <v>#N/A</v>
      </c>
      <c r="H31" s="23" t="e">
        <f>IF(Table134237122[[#This Row],[Mean Change]]=2,AVERAGEIFS(Table134237122[MR],Table134237122[Mean Change],2),#N/A)</f>
        <v>#N/A</v>
      </c>
      <c r="I31" s="23" t="e">
        <f>IF(Table134237122[[#This Row],[Mean Change]]=3,AVERAGEIFS(Table134237122[MR],Table134237122[Mean Change],3),#N/A)</f>
        <v>#N/A</v>
      </c>
      <c r="J3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1" s="15" t="str">
        <f>IF(ISERROR(Table134237122[[#This Row],[Mean Change]]),"",IF(Table134237122[[#This Row],[Variable Name]]="","",IF(Table134237122[[#This Row],[Mean Change]]=1,Table134237122[Variable Name],"")))</f>
        <v/>
      </c>
      <c r="L3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1" s="15" t="str">
        <f>IF(ISERROR(Table134237122[[#This Row],[Mean Change]]),"",IF(Table134237122[[#This Row],[Variable Name]]="","",IF(Table134237122[[#This Row],[Mean Change]]=2,Table134237122[Variable Name],"")))</f>
        <v/>
      </c>
      <c r="N3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1" s="15" t="str">
        <f>IF(ISERROR(Table134237122[[#This Row],[Mean Change]]),"",IF(Table134237122[[#This Row],[Variable Name]]="","",IF(Table134237122[[#This Row],[Mean Change]]=3,Table134237122[Variable Name],"")))</f>
        <v/>
      </c>
      <c r="P31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1" s="15" t="str">
        <f>IF(ISERROR(Table134237122[[#This Row],[Mean Change]]),"",IF(Table134237122[[#This Row],[Variable Name]]="","",IF(Table134237122[[#This Row],[Mean Change]]=4,Table134237122[Variable Name],"")))</f>
        <v/>
      </c>
      <c r="R3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1" s="15" t="str">
        <f>IF(ISERROR(Table134237122[[#This Row],[Mean Change]]),"",IF(Table134237122[[#This Row],[Variable Name]]="","",IF(Table134237122[[#This Row],[Mean Change]]=5,Table134237122[Variable Name],"")))</f>
        <v/>
      </c>
      <c r="T3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1" s="16" t="e">
        <f>IF(Table134237122[[#This Row],[Mean Change]]=1,AVERAGEIFS(Table134237122[MR],Table134237122[MR],"&lt;"&amp;Table134237122[[#This Row],[UL MR]],Table134237122[Mean Change],1),#N/A)</f>
        <v>#N/A</v>
      </c>
      <c r="W31" s="16" t="e">
        <f>IF(Table134237122[[#This Row],[Mean Change]]=2,AVERAGEIFS(Table134237122[MR],Table134237122[MR],"&lt;"&amp;Table134237122[[#This Row],[UL MR]],Table134237122[Mean Change],2),#N/A)</f>
        <v>#N/A</v>
      </c>
      <c r="X31" s="16" t="e">
        <f>IF(Table134237122[[#This Row],[Mean Change]]=3,AVERAGEIFS(Table134237122[MR],Table134237122[MR],"&lt;"&amp;Table134237122[[#This Row],[UL MR]],Table134237122[Mean Change],3),#N/A)</f>
        <v>#N/A</v>
      </c>
      <c r="Y31" s="16" t="e">
        <f>Table134237122[[#This Row],[Process Mean]]+(2.66*Table134237122[[#This Row],[MR Bar]])</f>
        <v>#N/A</v>
      </c>
      <c r="Z31" s="16" t="e">
        <f>Table134237122[[#This Row],[2nd Mean]]+(2.66*Table134237122[[#This Row],[MR Bar 2]])</f>
        <v>#N/A</v>
      </c>
      <c r="AA31" s="16" t="e">
        <f>Table134237122[[#This Row],[3rd Mean]]+(2.66*Table134237122[[#This Row],[MR Bar 3]])</f>
        <v>#N/A</v>
      </c>
      <c r="AB31" s="16" t="e">
        <f>Table134237122[[#This Row],[Process Mean]]-(2.66*Table134237122[[#This Row],[MR Bar]])</f>
        <v>#N/A</v>
      </c>
      <c r="AC31" s="16" t="e">
        <f>Table134237122[[#This Row],[2nd Mean]]-(2.66*Table134237122[[#This Row],[MR Bar 2]])</f>
        <v>#N/A</v>
      </c>
      <c r="AD31" s="16" t="e">
        <f>Table134237122[[#This Row],[3rd Mean]]-(2.66*Table134237122[[#This Row],[MR Bar 3]])</f>
        <v>#N/A</v>
      </c>
      <c r="AE31" s="16" t="e">
        <f>IF(Table134237122[[#This Row],[Date]]="",#N/A,IF(Table134237122[[#This Row],[Date]]&lt;$BS$26,#N/A,$BP$26))</f>
        <v>#N/A</v>
      </c>
      <c r="AF31" s="17">
        <f>MAX(Table134237122[Cohort Size])*2</f>
        <v>1264</v>
      </c>
      <c r="AG3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1" s="54" t="e">
        <f>IF(Table134237122[[#This Row],[Mean Change]]=1,(Table134237122[[#This Row],[Standard Deviation]]*3)+$T31,#N/A)</f>
        <v>#N/A</v>
      </c>
      <c r="AJ31" s="55" t="e">
        <f>IF(Table134237122[[#This Row],[Mean Change]]=1,$T31-(Table134237122[[#This Row],[Standard Deviation]]*3),#N/A)</f>
        <v>#N/A</v>
      </c>
      <c r="AK31" s="54" t="e">
        <f>IF(Table134237122[[#This Row],[Mean Change]]=2,(Table134237122[[#This Row],[Standard Deviation]]*3)+$T31,#N/A)</f>
        <v>#N/A</v>
      </c>
      <c r="AL31" s="55" t="e">
        <f>IF(Table134237122[[#This Row],[Mean Change]]=2,$T31-(Table134237122[[#This Row],[Standard Deviation]]*3),#N/A)</f>
        <v>#N/A</v>
      </c>
      <c r="AM31" s="55" t="e">
        <f>IF(Table134237122[[#This Row],[Mean Change]]=3,(Table134237122[[#This Row],[Standard Deviation]]*3)+$T31,#N/A)</f>
        <v>#N/A</v>
      </c>
      <c r="AN31" s="55" t="e">
        <f>IF(Table134237122[[#This Row],[Mean Change]]=3,$T31-(Table134237122[[#This Row],[Standard Deviation]]*3),#N/A)</f>
        <v>#N/A</v>
      </c>
      <c r="AO31" s="55" t="e">
        <f>IF(Table134237122[[#This Row],[Mean Change]]=4,(Table134237122[[#This Row],[Standard Deviation]]*3)+$T31,#N/A)</f>
        <v>#N/A</v>
      </c>
      <c r="AP31" s="55" t="e">
        <f>IF(Table134237122[[#This Row],[Mean Change]]=4,$T31-(Table134237122[[#This Row],[Standard Deviation]]*3),#N/A)</f>
        <v>#N/A</v>
      </c>
      <c r="AQ31" s="55" t="e">
        <f>IF(Table134237122[[#This Row],[Mean Change]]=5,(Table134237122[[#This Row],[Standard Deviation]]*3)+$T31,#N/A)</f>
        <v>#N/A</v>
      </c>
      <c r="AR31" s="55" t="e">
        <f>IF(Table134237122[[#This Row],[Mean Change]]=5,$T31-(Table134237122[[#This Row],[Standard Deviation]]*3),#N/A)</f>
        <v>#N/A</v>
      </c>
      <c r="AT31" s="47" t="s">
        <v>1</v>
      </c>
      <c r="AU31" s="47" t="s">
        <v>42</v>
      </c>
      <c r="BH31" s="39"/>
      <c r="BI31" s="30"/>
      <c r="BJ31" s="30"/>
      <c r="BK31" s="30"/>
      <c r="BL31" s="30"/>
      <c r="BM31" s="30"/>
      <c r="BN31" s="30"/>
      <c r="BP31" s="101"/>
      <c r="BQ31" s="101"/>
      <c r="BR31" s="101"/>
      <c r="BS31" s="101"/>
      <c r="BT31" s="101"/>
      <c r="BU31" s="101"/>
    </row>
    <row r="32" spans="2:81" ht="12.75" customHeight="1" x14ac:dyDescent="0.25">
      <c r="B32" s="9"/>
      <c r="C32" s="49"/>
      <c r="D32" s="21"/>
      <c r="E32" s="21" t="e">
        <f>IF(Table134237122[[#This Row],[Variable Name]]="",#N/A,Table134237122[[#This Row],[Variable Name]])</f>
        <v>#N/A</v>
      </c>
      <c r="F32" s="22" t="str">
        <f>IFERROR(IF(Table134237122[[#This Row],[Variable Name]]="","",IF(AG31&lt;&gt;AG32,"",ABS(Table134237122[[#This Row],[Variable Name]]-C31))),"")</f>
        <v/>
      </c>
      <c r="G32" s="23" t="e">
        <f>IF(Table134237122[[#This Row],[Mean Change]]=1,AVERAGEIFS(Table134237122[MR],Table134237122[Mean Change],1),#N/A)</f>
        <v>#N/A</v>
      </c>
      <c r="H32" s="23" t="e">
        <f>IF(Table134237122[[#This Row],[Mean Change]]=2,AVERAGEIFS(Table134237122[MR],Table134237122[Mean Change],2),#N/A)</f>
        <v>#N/A</v>
      </c>
      <c r="I32" s="23" t="e">
        <f>IF(Table134237122[[#This Row],[Mean Change]]=3,AVERAGEIFS(Table134237122[MR],Table134237122[Mean Change],3),#N/A)</f>
        <v>#N/A</v>
      </c>
      <c r="J3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2" s="15" t="str">
        <f>IF(ISERROR(Table134237122[[#This Row],[Mean Change]]),"",IF(Table134237122[[#This Row],[Variable Name]]="","",IF(Table134237122[[#This Row],[Mean Change]]=1,Table134237122[Variable Name],"")))</f>
        <v/>
      </c>
      <c r="L3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2" s="15" t="str">
        <f>IF(ISERROR(Table134237122[[#This Row],[Mean Change]]),"",IF(Table134237122[[#This Row],[Variable Name]]="","",IF(Table134237122[[#This Row],[Mean Change]]=2,Table134237122[Variable Name],"")))</f>
        <v/>
      </c>
      <c r="N3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2" s="15" t="str">
        <f>IF(ISERROR(Table134237122[[#This Row],[Mean Change]]),"",IF(Table134237122[[#This Row],[Variable Name]]="","",IF(Table134237122[[#This Row],[Mean Change]]=3,Table134237122[Variable Name],"")))</f>
        <v/>
      </c>
      <c r="P32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2" s="15" t="str">
        <f>IF(ISERROR(Table134237122[[#This Row],[Mean Change]]),"",IF(Table134237122[[#This Row],[Variable Name]]="","",IF(Table134237122[[#This Row],[Mean Change]]=4,Table134237122[Variable Name],"")))</f>
        <v/>
      </c>
      <c r="R3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2" s="15" t="str">
        <f>IF(ISERROR(Table134237122[[#This Row],[Mean Change]]),"",IF(Table134237122[[#This Row],[Variable Name]]="","",IF(Table134237122[[#This Row],[Mean Change]]=5,Table134237122[Variable Name],"")))</f>
        <v/>
      </c>
      <c r="T3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2" s="16" t="e">
        <f>IF(Table134237122[[#This Row],[Mean Change]]=1,AVERAGEIFS(Table134237122[MR],Table134237122[MR],"&lt;"&amp;Table134237122[[#This Row],[UL MR]],Table134237122[Mean Change],1),#N/A)</f>
        <v>#N/A</v>
      </c>
      <c r="W32" s="16" t="e">
        <f>IF(Table134237122[[#This Row],[Mean Change]]=2,AVERAGEIFS(Table134237122[MR],Table134237122[MR],"&lt;"&amp;Table134237122[[#This Row],[UL MR]],Table134237122[Mean Change],2),#N/A)</f>
        <v>#N/A</v>
      </c>
      <c r="X32" s="16" t="e">
        <f>IF(Table134237122[[#This Row],[Mean Change]]=3,AVERAGEIFS(Table134237122[MR],Table134237122[MR],"&lt;"&amp;Table134237122[[#This Row],[UL MR]],Table134237122[Mean Change],3),#N/A)</f>
        <v>#N/A</v>
      </c>
      <c r="Y32" s="16" t="e">
        <f>Table134237122[[#This Row],[Process Mean]]+(2.66*Table134237122[[#This Row],[MR Bar]])</f>
        <v>#N/A</v>
      </c>
      <c r="Z32" s="16" t="e">
        <f>Table134237122[[#This Row],[2nd Mean]]+(2.66*Table134237122[[#This Row],[MR Bar 2]])</f>
        <v>#N/A</v>
      </c>
      <c r="AA32" s="16" t="e">
        <f>Table134237122[[#This Row],[3rd Mean]]+(2.66*Table134237122[[#This Row],[MR Bar 3]])</f>
        <v>#N/A</v>
      </c>
      <c r="AB32" s="16" t="e">
        <f>Table134237122[[#This Row],[Process Mean]]-(2.66*Table134237122[[#This Row],[MR Bar]])</f>
        <v>#N/A</v>
      </c>
      <c r="AC32" s="16" t="e">
        <f>Table134237122[[#This Row],[2nd Mean]]-(2.66*Table134237122[[#This Row],[MR Bar 2]])</f>
        <v>#N/A</v>
      </c>
      <c r="AD32" s="16" t="e">
        <f>Table134237122[[#This Row],[3rd Mean]]-(2.66*Table134237122[[#This Row],[MR Bar 3]])</f>
        <v>#N/A</v>
      </c>
      <c r="AE32" s="16" t="e">
        <f>IF(Table134237122[[#This Row],[Date]]="",#N/A,IF(Table134237122[[#This Row],[Date]]&lt;$BS$26,#N/A,$BP$26))</f>
        <v>#N/A</v>
      </c>
      <c r="AF32" s="17">
        <f>MAX(Table134237122[Cohort Size])*2</f>
        <v>1264</v>
      </c>
      <c r="AG3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2" s="54" t="e">
        <f>IF(Table134237122[[#This Row],[Mean Change]]=1,(Table134237122[[#This Row],[Standard Deviation]]*3)+$T32,#N/A)</f>
        <v>#N/A</v>
      </c>
      <c r="AJ32" s="55" t="e">
        <f>IF(Table134237122[[#This Row],[Mean Change]]=1,$T32-(Table134237122[[#This Row],[Standard Deviation]]*3),#N/A)</f>
        <v>#N/A</v>
      </c>
      <c r="AK32" s="54" t="e">
        <f>IF(Table134237122[[#This Row],[Mean Change]]=2,(Table134237122[[#This Row],[Standard Deviation]]*3)+$T32,#N/A)</f>
        <v>#N/A</v>
      </c>
      <c r="AL32" s="55" t="e">
        <f>IF(Table134237122[[#This Row],[Mean Change]]=2,$T32-(Table134237122[[#This Row],[Standard Deviation]]*3),#N/A)</f>
        <v>#N/A</v>
      </c>
      <c r="AM32" s="55" t="e">
        <f>IF(Table134237122[[#This Row],[Mean Change]]=3,(Table134237122[[#This Row],[Standard Deviation]]*3)+$T32,#N/A)</f>
        <v>#N/A</v>
      </c>
      <c r="AN32" s="55" t="e">
        <f>IF(Table134237122[[#This Row],[Mean Change]]=3,$T32-(Table134237122[[#This Row],[Standard Deviation]]*3),#N/A)</f>
        <v>#N/A</v>
      </c>
      <c r="AO32" s="55" t="e">
        <f>IF(Table134237122[[#This Row],[Mean Change]]=4,(Table134237122[[#This Row],[Standard Deviation]]*3)+$T32,#N/A)</f>
        <v>#N/A</v>
      </c>
      <c r="AP32" s="55" t="e">
        <f>IF(Table134237122[[#This Row],[Mean Change]]=4,$T32-(Table134237122[[#This Row],[Standard Deviation]]*3),#N/A)</f>
        <v>#N/A</v>
      </c>
      <c r="AQ32" s="55" t="e">
        <f>IF(Table134237122[[#This Row],[Mean Change]]=5,(Table134237122[[#This Row],[Standard Deviation]]*3)+$T32,#N/A)</f>
        <v>#N/A</v>
      </c>
      <c r="AR32" s="55" t="e">
        <f>IF(Table134237122[[#This Row],[Mean Change]]=5,$T32-(Table134237122[[#This Row],[Standard Deviation]]*3),#N/A)</f>
        <v>#N/A</v>
      </c>
      <c r="AT32" s="52" t="s">
        <v>1</v>
      </c>
      <c r="AU32" s="1" t="s">
        <v>69</v>
      </c>
      <c r="BH32" s="39"/>
      <c r="BI32" s="30"/>
      <c r="BJ32" s="30"/>
      <c r="BK32" s="30"/>
      <c r="BL32" s="30"/>
      <c r="BM32" s="30"/>
      <c r="BN32" s="30"/>
      <c r="BO32" s="30"/>
      <c r="BP32" s="59"/>
      <c r="BQ32" s="59"/>
      <c r="BR32" s="59"/>
      <c r="BS32" s="59"/>
      <c r="BT32" s="59"/>
      <c r="BU32" s="59"/>
      <c r="BV32" s="59"/>
      <c r="BW32" s="59"/>
    </row>
    <row r="33" spans="2:75" ht="12.75" customHeight="1" x14ac:dyDescent="0.25">
      <c r="B33" s="9"/>
      <c r="C33" s="49"/>
      <c r="D33" s="21"/>
      <c r="E33" s="21" t="e">
        <f>IF(Table134237122[[#This Row],[Variable Name]]="",#N/A,Table134237122[[#This Row],[Variable Name]])</f>
        <v>#N/A</v>
      </c>
      <c r="F33" s="22" t="str">
        <f>IFERROR(IF(Table134237122[[#This Row],[Variable Name]]="","",IF(AG32&lt;&gt;AG33,"",ABS(Table134237122[[#This Row],[Variable Name]]-C32))),"")</f>
        <v/>
      </c>
      <c r="G33" s="23" t="e">
        <f>IF(Table134237122[[#This Row],[Mean Change]]=1,AVERAGEIFS(Table134237122[MR],Table134237122[Mean Change],1),#N/A)</f>
        <v>#N/A</v>
      </c>
      <c r="H33" s="23" t="e">
        <f>IF(Table134237122[[#This Row],[Mean Change]]=2,AVERAGEIFS(Table134237122[MR],Table134237122[Mean Change],2),#N/A)</f>
        <v>#N/A</v>
      </c>
      <c r="I33" s="23" t="e">
        <f>IF(Table134237122[[#This Row],[Mean Change]]=3,AVERAGEIFS(Table134237122[MR],Table134237122[Mean Change],3),#N/A)</f>
        <v>#N/A</v>
      </c>
      <c r="J3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3" s="15" t="str">
        <f>IF(ISERROR(Table134237122[[#This Row],[Mean Change]]),"",IF(Table134237122[[#This Row],[Variable Name]]="","",IF(Table134237122[[#This Row],[Mean Change]]=1,Table134237122[Variable Name],"")))</f>
        <v/>
      </c>
      <c r="L3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3" s="15" t="str">
        <f>IF(ISERROR(Table134237122[[#This Row],[Mean Change]]),"",IF(Table134237122[[#This Row],[Variable Name]]="","",IF(Table134237122[[#This Row],[Mean Change]]=2,Table134237122[Variable Name],"")))</f>
        <v/>
      </c>
      <c r="N3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3" s="15" t="str">
        <f>IF(ISERROR(Table134237122[[#This Row],[Mean Change]]),"",IF(Table134237122[[#This Row],[Variable Name]]="","",IF(Table134237122[[#This Row],[Mean Change]]=3,Table134237122[Variable Name],"")))</f>
        <v/>
      </c>
      <c r="P33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3" s="15" t="str">
        <f>IF(ISERROR(Table134237122[[#This Row],[Mean Change]]),"",IF(Table134237122[[#This Row],[Variable Name]]="","",IF(Table134237122[[#This Row],[Mean Change]]=4,Table134237122[Variable Name],"")))</f>
        <v/>
      </c>
      <c r="R3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3" s="15" t="str">
        <f>IF(ISERROR(Table134237122[[#This Row],[Mean Change]]),"",IF(Table134237122[[#This Row],[Variable Name]]="","",IF(Table134237122[[#This Row],[Mean Change]]=5,Table134237122[Variable Name],"")))</f>
        <v/>
      </c>
      <c r="T3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3" s="16" t="e">
        <f>IF(Table134237122[[#This Row],[Mean Change]]=1,AVERAGEIFS(Table134237122[MR],Table134237122[MR],"&lt;"&amp;Table134237122[[#This Row],[UL MR]],Table134237122[Mean Change],1),#N/A)</f>
        <v>#N/A</v>
      </c>
      <c r="W33" s="16" t="e">
        <f>IF(Table134237122[[#This Row],[Mean Change]]=2,AVERAGEIFS(Table134237122[MR],Table134237122[MR],"&lt;"&amp;Table134237122[[#This Row],[UL MR]],Table134237122[Mean Change],2),#N/A)</f>
        <v>#N/A</v>
      </c>
      <c r="X33" s="16" t="e">
        <f>IF(Table134237122[[#This Row],[Mean Change]]=3,AVERAGEIFS(Table134237122[MR],Table134237122[MR],"&lt;"&amp;Table134237122[[#This Row],[UL MR]],Table134237122[Mean Change],3),#N/A)</f>
        <v>#N/A</v>
      </c>
      <c r="Y33" s="16" t="e">
        <f>Table134237122[[#This Row],[Process Mean]]+(2.66*Table134237122[[#This Row],[MR Bar]])</f>
        <v>#N/A</v>
      </c>
      <c r="Z33" s="16" t="e">
        <f>Table134237122[[#This Row],[2nd Mean]]+(2.66*Table134237122[[#This Row],[MR Bar 2]])</f>
        <v>#N/A</v>
      </c>
      <c r="AA33" s="16" t="e">
        <f>Table134237122[[#This Row],[3rd Mean]]+(2.66*Table134237122[[#This Row],[MR Bar 3]])</f>
        <v>#N/A</v>
      </c>
      <c r="AB33" s="16" t="e">
        <f>Table134237122[[#This Row],[Process Mean]]-(2.66*Table134237122[[#This Row],[MR Bar]])</f>
        <v>#N/A</v>
      </c>
      <c r="AC33" s="16" t="e">
        <f>Table134237122[[#This Row],[2nd Mean]]-(2.66*Table134237122[[#This Row],[MR Bar 2]])</f>
        <v>#N/A</v>
      </c>
      <c r="AD33" s="16" t="e">
        <f>Table134237122[[#This Row],[3rd Mean]]-(2.66*Table134237122[[#This Row],[MR Bar 3]])</f>
        <v>#N/A</v>
      </c>
      <c r="AE33" s="16" t="e">
        <f>IF(Table134237122[[#This Row],[Date]]="",#N/A,IF(Table134237122[[#This Row],[Date]]&lt;$BS$26,#N/A,$BP$26))</f>
        <v>#N/A</v>
      </c>
      <c r="AF33" s="17">
        <f>MAX(Table134237122[Cohort Size])*2</f>
        <v>1264</v>
      </c>
      <c r="AG3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3" s="54" t="e">
        <f>IF(Table134237122[[#This Row],[Mean Change]]=1,(Table134237122[[#This Row],[Standard Deviation]]*3)+$T33,#N/A)</f>
        <v>#N/A</v>
      </c>
      <c r="AJ33" s="55" t="e">
        <f>IF(Table134237122[[#This Row],[Mean Change]]=1,$T33-(Table134237122[[#This Row],[Standard Deviation]]*3),#N/A)</f>
        <v>#N/A</v>
      </c>
      <c r="AK33" s="54" t="e">
        <f>IF(Table134237122[[#This Row],[Mean Change]]=2,(Table134237122[[#This Row],[Standard Deviation]]*3)+$T33,#N/A)</f>
        <v>#N/A</v>
      </c>
      <c r="AL33" s="55" t="e">
        <f>IF(Table134237122[[#This Row],[Mean Change]]=2,$T33-(Table134237122[[#This Row],[Standard Deviation]]*3),#N/A)</f>
        <v>#N/A</v>
      </c>
      <c r="AM33" s="55" t="e">
        <f>IF(Table134237122[[#This Row],[Mean Change]]=3,(Table134237122[[#This Row],[Standard Deviation]]*3)+$T33,#N/A)</f>
        <v>#N/A</v>
      </c>
      <c r="AN33" s="55" t="e">
        <f>IF(Table134237122[[#This Row],[Mean Change]]=3,$T33-(Table134237122[[#This Row],[Standard Deviation]]*3),#N/A)</f>
        <v>#N/A</v>
      </c>
      <c r="AO33" s="55" t="e">
        <f>IF(Table134237122[[#This Row],[Mean Change]]=4,(Table134237122[[#This Row],[Standard Deviation]]*3)+$T33,#N/A)</f>
        <v>#N/A</v>
      </c>
      <c r="AP33" s="55" t="e">
        <f>IF(Table134237122[[#This Row],[Mean Change]]=4,$T33-(Table134237122[[#This Row],[Standard Deviation]]*3),#N/A)</f>
        <v>#N/A</v>
      </c>
      <c r="AQ33" s="55" t="e">
        <f>IF(Table134237122[[#This Row],[Mean Change]]=5,(Table134237122[[#This Row],[Standard Deviation]]*3)+$T33,#N/A)</f>
        <v>#N/A</v>
      </c>
      <c r="AR33" s="55" t="e">
        <f>IF(Table134237122[[#This Row],[Mean Change]]=5,$T33-(Table134237122[[#This Row],[Standard Deviation]]*3),#N/A)</f>
        <v>#N/A</v>
      </c>
      <c r="AT33" s="53" t="s">
        <v>1</v>
      </c>
      <c r="AU33" s="1" t="s">
        <v>70</v>
      </c>
      <c r="BH33" s="39"/>
      <c r="BI33" s="30"/>
      <c r="BJ33" s="30"/>
      <c r="BK33" s="30"/>
      <c r="BL33" s="30"/>
      <c r="BM33" s="30"/>
      <c r="BN33" s="30"/>
      <c r="BO33" s="30"/>
      <c r="BP33" s="59"/>
      <c r="BQ33" s="59"/>
      <c r="BR33" s="59"/>
      <c r="BS33" s="59"/>
      <c r="BT33" s="59"/>
      <c r="BU33" s="59"/>
      <c r="BV33" s="59"/>
      <c r="BW33" s="59"/>
    </row>
    <row r="34" spans="2:75" ht="12.75" customHeight="1" x14ac:dyDescent="0.25">
      <c r="B34" s="9"/>
      <c r="C34" s="49"/>
      <c r="D34" s="21"/>
      <c r="E34" s="21" t="e">
        <f>IF(Table134237122[[#This Row],[Variable Name]]="",#N/A,Table134237122[[#This Row],[Variable Name]])</f>
        <v>#N/A</v>
      </c>
      <c r="F34" s="22" t="str">
        <f>IFERROR(IF(Table134237122[[#This Row],[Variable Name]]="","",IF(AG33&lt;&gt;AG34,"",ABS(Table134237122[[#This Row],[Variable Name]]-C33))),"")</f>
        <v/>
      </c>
      <c r="G34" s="23" t="e">
        <f>IF(Table134237122[[#This Row],[Mean Change]]=1,AVERAGEIFS(Table134237122[MR],Table134237122[Mean Change],1),#N/A)</f>
        <v>#N/A</v>
      </c>
      <c r="H34" s="23" t="e">
        <f>IF(Table134237122[[#This Row],[Mean Change]]=2,AVERAGEIFS(Table134237122[MR],Table134237122[Mean Change],2),#N/A)</f>
        <v>#N/A</v>
      </c>
      <c r="I34" s="23" t="e">
        <f>IF(Table134237122[[#This Row],[Mean Change]]=3,AVERAGEIFS(Table134237122[MR],Table134237122[Mean Change],3),#N/A)</f>
        <v>#N/A</v>
      </c>
      <c r="J3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4" s="15" t="str">
        <f>IF(ISERROR(Table134237122[[#This Row],[Mean Change]]),"",IF(Table134237122[[#This Row],[Variable Name]]="","",IF(Table134237122[[#This Row],[Mean Change]]=1,Table134237122[Variable Name],"")))</f>
        <v/>
      </c>
      <c r="L3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4" s="15" t="str">
        <f>IF(ISERROR(Table134237122[[#This Row],[Mean Change]]),"",IF(Table134237122[[#This Row],[Variable Name]]="","",IF(Table134237122[[#This Row],[Mean Change]]=2,Table134237122[Variable Name],"")))</f>
        <v/>
      </c>
      <c r="N3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4" s="15" t="str">
        <f>IF(ISERROR(Table134237122[[#This Row],[Mean Change]]),"",IF(Table134237122[[#This Row],[Variable Name]]="","",IF(Table134237122[[#This Row],[Mean Change]]=3,Table134237122[Variable Name],"")))</f>
        <v/>
      </c>
      <c r="P34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4" s="15" t="str">
        <f>IF(ISERROR(Table134237122[[#This Row],[Mean Change]]),"",IF(Table134237122[[#This Row],[Variable Name]]="","",IF(Table134237122[[#This Row],[Mean Change]]=4,Table134237122[Variable Name],"")))</f>
        <v/>
      </c>
      <c r="R3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4" s="15" t="str">
        <f>IF(ISERROR(Table134237122[[#This Row],[Mean Change]]),"",IF(Table134237122[[#This Row],[Variable Name]]="","",IF(Table134237122[[#This Row],[Mean Change]]=5,Table134237122[Variable Name],"")))</f>
        <v/>
      </c>
      <c r="T3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4" s="16" t="e">
        <f>IF(Table134237122[[#This Row],[Mean Change]]=1,AVERAGEIFS(Table134237122[MR],Table134237122[MR],"&lt;"&amp;Table134237122[[#This Row],[UL MR]],Table134237122[Mean Change],1),#N/A)</f>
        <v>#N/A</v>
      </c>
      <c r="W34" s="16" t="e">
        <f>IF(Table134237122[[#This Row],[Mean Change]]=2,AVERAGEIFS(Table134237122[MR],Table134237122[MR],"&lt;"&amp;Table134237122[[#This Row],[UL MR]],Table134237122[Mean Change],2),#N/A)</f>
        <v>#N/A</v>
      </c>
      <c r="X34" s="16" t="e">
        <f>IF(Table134237122[[#This Row],[Mean Change]]=3,AVERAGEIFS(Table134237122[MR],Table134237122[MR],"&lt;"&amp;Table134237122[[#This Row],[UL MR]],Table134237122[Mean Change],3),#N/A)</f>
        <v>#N/A</v>
      </c>
      <c r="Y34" s="16" t="e">
        <f>Table134237122[[#This Row],[Process Mean]]+(2.66*Table134237122[[#This Row],[MR Bar]])</f>
        <v>#N/A</v>
      </c>
      <c r="Z34" s="16" t="e">
        <f>Table134237122[[#This Row],[2nd Mean]]+(2.66*Table134237122[[#This Row],[MR Bar 2]])</f>
        <v>#N/A</v>
      </c>
      <c r="AA34" s="16" t="e">
        <f>Table134237122[[#This Row],[3rd Mean]]+(2.66*Table134237122[[#This Row],[MR Bar 3]])</f>
        <v>#N/A</v>
      </c>
      <c r="AB34" s="16" t="e">
        <f>Table134237122[[#This Row],[Process Mean]]-(2.66*Table134237122[[#This Row],[MR Bar]])</f>
        <v>#N/A</v>
      </c>
      <c r="AC34" s="16" t="e">
        <f>Table134237122[[#This Row],[2nd Mean]]-(2.66*Table134237122[[#This Row],[MR Bar 2]])</f>
        <v>#N/A</v>
      </c>
      <c r="AD34" s="16" t="e">
        <f>Table134237122[[#This Row],[3rd Mean]]-(2.66*Table134237122[[#This Row],[MR Bar 3]])</f>
        <v>#N/A</v>
      </c>
      <c r="AE34" s="16" t="e">
        <f>IF(Table134237122[[#This Row],[Date]]="",#N/A,IF(Table134237122[[#This Row],[Date]]&lt;$BS$26,#N/A,$BP$26))</f>
        <v>#N/A</v>
      </c>
      <c r="AF34" s="17">
        <f>MAX(Table134237122[Cohort Size])*2</f>
        <v>1264</v>
      </c>
      <c r="AG3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4" s="54" t="e">
        <f>IF(Table134237122[[#This Row],[Mean Change]]=1,(Table134237122[[#This Row],[Standard Deviation]]*3)+$T34,#N/A)</f>
        <v>#N/A</v>
      </c>
      <c r="AJ34" s="55" t="e">
        <f>IF(Table134237122[[#This Row],[Mean Change]]=1,$T34-(Table134237122[[#This Row],[Standard Deviation]]*3),#N/A)</f>
        <v>#N/A</v>
      </c>
      <c r="AK34" s="54" t="e">
        <f>IF(Table134237122[[#This Row],[Mean Change]]=2,(Table134237122[[#This Row],[Standard Deviation]]*3)+$T34,#N/A)</f>
        <v>#N/A</v>
      </c>
      <c r="AL34" s="55" t="e">
        <f>IF(Table134237122[[#This Row],[Mean Change]]=2,$T34-(Table134237122[[#This Row],[Standard Deviation]]*3),#N/A)</f>
        <v>#N/A</v>
      </c>
      <c r="AM34" s="55" t="e">
        <f>IF(Table134237122[[#This Row],[Mean Change]]=3,(Table134237122[[#This Row],[Standard Deviation]]*3)+$T34,#N/A)</f>
        <v>#N/A</v>
      </c>
      <c r="AN34" s="55" t="e">
        <f>IF(Table134237122[[#This Row],[Mean Change]]=3,$T34-(Table134237122[[#This Row],[Standard Deviation]]*3),#N/A)</f>
        <v>#N/A</v>
      </c>
      <c r="AO34" s="55" t="e">
        <f>IF(Table134237122[[#This Row],[Mean Change]]=4,(Table134237122[[#This Row],[Standard Deviation]]*3)+$T34,#N/A)</f>
        <v>#N/A</v>
      </c>
      <c r="AP34" s="55" t="e">
        <f>IF(Table134237122[[#This Row],[Mean Change]]=4,$T34-(Table134237122[[#This Row],[Standard Deviation]]*3),#N/A)</f>
        <v>#N/A</v>
      </c>
      <c r="AQ34" s="55" t="e">
        <f>IF(Table134237122[[#This Row],[Mean Change]]=5,(Table134237122[[#This Row],[Standard Deviation]]*3)+$T34,#N/A)</f>
        <v>#N/A</v>
      </c>
      <c r="AR34" s="55" t="e">
        <f>IF(Table134237122[[#This Row],[Mean Change]]=5,$T34-(Table134237122[[#This Row],[Standard Deviation]]*3),#N/A)</f>
        <v>#N/A</v>
      </c>
      <c r="AT34" s="56" t="s">
        <v>1</v>
      </c>
      <c r="AU34" s="1" t="s">
        <v>73</v>
      </c>
      <c r="BH34" s="39"/>
      <c r="BI34" s="30"/>
      <c r="BJ34" s="30"/>
      <c r="BK34" s="30"/>
      <c r="BL34" s="30"/>
      <c r="BM34" s="30"/>
      <c r="BN34" s="30"/>
      <c r="BO34" s="30"/>
      <c r="BP34" s="59"/>
      <c r="BQ34" s="59"/>
      <c r="BR34" s="59"/>
      <c r="BS34" s="59"/>
      <c r="BT34" s="59"/>
      <c r="BU34" s="59"/>
      <c r="BV34" s="59"/>
      <c r="BW34" s="59"/>
    </row>
    <row r="35" spans="2:75" ht="12.75" customHeight="1" x14ac:dyDescent="0.25">
      <c r="B35" s="9"/>
      <c r="C35" s="49"/>
      <c r="D35" s="21"/>
      <c r="E35" s="21" t="e">
        <f>IF(Table134237122[[#This Row],[Variable Name]]="",#N/A,Table134237122[[#This Row],[Variable Name]])</f>
        <v>#N/A</v>
      </c>
      <c r="F35" s="22" t="str">
        <f>IFERROR(IF(Table134237122[[#This Row],[Variable Name]]="","",IF(AG34&lt;&gt;AG35,"",ABS(Table134237122[[#This Row],[Variable Name]]-C34))),"")</f>
        <v/>
      </c>
      <c r="G35" s="23" t="e">
        <f>IF(Table134237122[[#This Row],[Mean Change]]=1,AVERAGEIFS(Table134237122[MR],Table134237122[Mean Change],1),#N/A)</f>
        <v>#N/A</v>
      </c>
      <c r="H35" s="23" t="e">
        <f>IF(Table134237122[[#This Row],[Mean Change]]=2,AVERAGEIFS(Table134237122[MR],Table134237122[Mean Change],2),#N/A)</f>
        <v>#N/A</v>
      </c>
      <c r="I35" s="23" t="e">
        <f>IF(Table134237122[[#This Row],[Mean Change]]=3,AVERAGEIFS(Table134237122[MR],Table134237122[Mean Change],3),#N/A)</f>
        <v>#N/A</v>
      </c>
      <c r="J3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5" s="15" t="str">
        <f>IF(ISERROR(Table134237122[[#This Row],[Mean Change]]),"",IF(Table134237122[[#This Row],[Variable Name]]="","",IF(Table134237122[[#This Row],[Mean Change]]=1,Table134237122[Variable Name],"")))</f>
        <v/>
      </c>
      <c r="L3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5" s="15" t="str">
        <f>IF(ISERROR(Table134237122[[#This Row],[Mean Change]]),"",IF(Table134237122[[#This Row],[Variable Name]]="","",IF(Table134237122[[#This Row],[Mean Change]]=2,Table134237122[Variable Name],"")))</f>
        <v/>
      </c>
      <c r="N3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5" s="15" t="str">
        <f>IF(ISERROR(Table134237122[[#This Row],[Mean Change]]),"",IF(Table134237122[[#This Row],[Variable Name]]="","",IF(Table134237122[[#This Row],[Mean Change]]=3,Table134237122[Variable Name],"")))</f>
        <v/>
      </c>
      <c r="P35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5" s="15" t="str">
        <f>IF(ISERROR(Table134237122[[#This Row],[Mean Change]]),"",IF(Table134237122[[#This Row],[Variable Name]]="","",IF(Table134237122[[#This Row],[Mean Change]]=4,Table134237122[Variable Name],"")))</f>
        <v/>
      </c>
      <c r="R3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5" s="15" t="str">
        <f>IF(ISERROR(Table134237122[[#This Row],[Mean Change]]),"",IF(Table134237122[[#This Row],[Variable Name]]="","",IF(Table134237122[[#This Row],[Mean Change]]=5,Table134237122[Variable Name],"")))</f>
        <v/>
      </c>
      <c r="T3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5" s="16" t="e">
        <f>IF(Table134237122[[#This Row],[Mean Change]]=1,AVERAGEIFS(Table134237122[MR],Table134237122[MR],"&lt;"&amp;Table134237122[[#This Row],[UL MR]],Table134237122[Mean Change],1),#N/A)</f>
        <v>#N/A</v>
      </c>
      <c r="W35" s="16" t="e">
        <f>IF(Table134237122[[#This Row],[Mean Change]]=2,AVERAGEIFS(Table134237122[MR],Table134237122[MR],"&lt;"&amp;Table134237122[[#This Row],[UL MR]],Table134237122[Mean Change],2),#N/A)</f>
        <v>#N/A</v>
      </c>
      <c r="X35" s="16" t="e">
        <f>IF(Table134237122[[#This Row],[Mean Change]]=3,AVERAGEIFS(Table134237122[MR],Table134237122[MR],"&lt;"&amp;Table134237122[[#This Row],[UL MR]],Table134237122[Mean Change],3),#N/A)</f>
        <v>#N/A</v>
      </c>
      <c r="Y35" s="16" t="e">
        <f>Table134237122[[#This Row],[Process Mean]]+(2.66*Table134237122[[#This Row],[MR Bar]])</f>
        <v>#N/A</v>
      </c>
      <c r="Z35" s="16" t="e">
        <f>Table134237122[[#This Row],[2nd Mean]]+(2.66*Table134237122[[#This Row],[MR Bar 2]])</f>
        <v>#N/A</v>
      </c>
      <c r="AA35" s="16" t="e">
        <f>Table134237122[[#This Row],[3rd Mean]]+(2.66*Table134237122[[#This Row],[MR Bar 3]])</f>
        <v>#N/A</v>
      </c>
      <c r="AB35" s="16" t="e">
        <f>Table134237122[[#This Row],[Process Mean]]-(2.66*Table134237122[[#This Row],[MR Bar]])</f>
        <v>#N/A</v>
      </c>
      <c r="AC35" s="16" t="e">
        <f>Table134237122[[#This Row],[2nd Mean]]-(2.66*Table134237122[[#This Row],[MR Bar 2]])</f>
        <v>#N/A</v>
      </c>
      <c r="AD35" s="16" t="e">
        <f>Table134237122[[#This Row],[3rd Mean]]-(2.66*Table134237122[[#This Row],[MR Bar 3]])</f>
        <v>#N/A</v>
      </c>
      <c r="AE35" s="16" t="e">
        <f>IF(Table134237122[[#This Row],[Date]]="",#N/A,IF(Table134237122[[#This Row],[Date]]&lt;$BS$26,#N/A,$BP$26))</f>
        <v>#N/A</v>
      </c>
      <c r="AF35" s="17">
        <f>MAX(Table134237122[Cohort Size])*2</f>
        <v>1264</v>
      </c>
      <c r="AG3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5" s="54" t="e">
        <f>IF(Table134237122[[#This Row],[Mean Change]]=1,(Table134237122[[#This Row],[Standard Deviation]]*3)+$T35,#N/A)</f>
        <v>#N/A</v>
      </c>
      <c r="AJ35" s="55" t="e">
        <f>IF(Table134237122[[#This Row],[Mean Change]]=1,$T35-(Table134237122[[#This Row],[Standard Deviation]]*3),#N/A)</f>
        <v>#N/A</v>
      </c>
      <c r="AK35" s="54" t="e">
        <f>IF(Table134237122[[#This Row],[Mean Change]]=2,(Table134237122[[#This Row],[Standard Deviation]]*3)+$T35,#N/A)</f>
        <v>#N/A</v>
      </c>
      <c r="AL35" s="55" t="e">
        <f>IF(Table134237122[[#This Row],[Mean Change]]=2,$T35-(Table134237122[[#This Row],[Standard Deviation]]*3),#N/A)</f>
        <v>#N/A</v>
      </c>
      <c r="AM35" s="55" t="e">
        <f>IF(Table134237122[[#This Row],[Mean Change]]=3,(Table134237122[[#This Row],[Standard Deviation]]*3)+$T35,#N/A)</f>
        <v>#N/A</v>
      </c>
      <c r="AN35" s="55" t="e">
        <f>IF(Table134237122[[#This Row],[Mean Change]]=3,$T35-(Table134237122[[#This Row],[Standard Deviation]]*3),#N/A)</f>
        <v>#N/A</v>
      </c>
      <c r="AO35" s="55" t="e">
        <f>IF(Table134237122[[#This Row],[Mean Change]]=4,(Table134237122[[#This Row],[Standard Deviation]]*3)+$T35,#N/A)</f>
        <v>#N/A</v>
      </c>
      <c r="AP35" s="55" t="e">
        <f>IF(Table134237122[[#This Row],[Mean Change]]=4,$T35-(Table134237122[[#This Row],[Standard Deviation]]*3),#N/A)</f>
        <v>#N/A</v>
      </c>
      <c r="AQ35" s="55" t="e">
        <f>IF(Table134237122[[#This Row],[Mean Change]]=5,(Table134237122[[#This Row],[Standard Deviation]]*3)+$T35,#N/A)</f>
        <v>#N/A</v>
      </c>
      <c r="AR35" s="55" t="e">
        <f>IF(Table134237122[[#This Row],[Mean Change]]=5,$T35-(Table134237122[[#This Row],[Standard Deviation]]*3),#N/A)</f>
        <v>#N/A</v>
      </c>
      <c r="AT35" s="57" t="s">
        <v>1</v>
      </c>
      <c r="AU35" s="102" t="s">
        <v>74</v>
      </c>
      <c r="BH35" s="39"/>
      <c r="BI35" s="30"/>
      <c r="BJ35" s="30"/>
      <c r="BK35" s="30"/>
      <c r="BL35" s="30"/>
      <c r="BM35" s="30"/>
      <c r="BN35" s="30"/>
      <c r="BO35" s="30"/>
      <c r="BP35" s="59"/>
      <c r="BQ35" s="59"/>
      <c r="BR35" s="59"/>
      <c r="BS35" s="59"/>
      <c r="BT35" s="59"/>
      <c r="BU35" s="59"/>
      <c r="BV35" s="59"/>
      <c r="BW35" s="59"/>
    </row>
    <row r="36" spans="2:75" ht="12.75" customHeight="1" x14ac:dyDescent="0.25">
      <c r="B36" s="9"/>
      <c r="C36" s="49"/>
      <c r="D36" s="21"/>
      <c r="E36" s="21" t="e">
        <f>IF(Table134237122[[#This Row],[Variable Name]]="",#N/A,Table134237122[[#This Row],[Variable Name]])</f>
        <v>#N/A</v>
      </c>
      <c r="F36" s="22" t="str">
        <f>IFERROR(IF(Table134237122[[#This Row],[Variable Name]]="","",IF(AG35&lt;&gt;AG36,"",ABS(Table134237122[[#This Row],[Variable Name]]-C35))),"")</f>
        <v/>
      </c>
      <c r="G36" s="23" t="e">
        <f>IF(Table134237122[[#This Row],[Mean Change]]=1,AVERAGEIFS(Table134237122[MR],Table134237122[Mean Change],1),#N/A)</f>
        <v>#N/A</v>
      </c>
      <c r="H36" s="23" t="e">
        <f>IF(Table134237122[[#This Row],[Mean Change]]=2,AVERAGEIFS(Table134237122[MR],Table134237122[Mean Change],2),#N/A)</f>
        <v>#N/A</v>
      </c>
      <c r="I36" s="23" t="e">
        <f>IF(Table134237122[[#This Row],[Mean Change]]=3,AVERAGEIFS(Table134237122[MR],Table134237122[Mean Change],3),#N/A)</f>
        <v>#N/A</v>
      </c>
      <c r="J3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6" s="15" t="str">
        <f>IF(ISERROR(Table134237122[[#This Row],[Mean Change]]),"",IF(Table134237122[[#This Row],[Variable Name]]="","",IF(Table134237122[[#This Row],[Mean Change]]=1,Table134237122[Variable Name],"")))</f>
        <v/>
      </c>
      <c r="L3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6" s="15" t="str">
        <f>IF(ISERROR(Table134237122[[#This Row],[Mean Change]]),"",IF(Table134237122[[#This Row],[Variable Name]]="","",IF(Table134237122[[#This Row],[Mean Change]]=2,Table134237122[Variable Name],"")))</f>
        <v/>
      </c>
      <c r="N3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6" s="15" t="str">
        <f>IF(ISERROR(Table134237122[[#This Row],[Mean Change]]),"",IF(Table134237122[[#This Row],[Variable Name]]="","",IF(Table134237122[[#This Row],[Mean Change]]=3,Table134237122[Variable Name],"")))</f>
        <v/>
      </c>
      <c r="P36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6" s="15" t="str">
        <f>IF(ISERROR(Table134237122[[#This Row],[Mean Change]]),"",IF(Table134237122[[#This Row],[Variable Name]]="","",IF(Table134237122[[#This Row],[Mean Change]]=4,Table134237122[Variable Name],"")))</f>
        <v/>
      </c>
      <c r="R3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6" s="15" t="str">
        <f>IF(ISERROR(Table134237122[[#This Row],[Mean Change]]),"",IF(Table134237122[[#This Row],[Variable Name]]="","",IF(Table134237122[[#This Row],[Mean Change]]=5,Table134237122[Variable Name],"")))</f>
        <v/>
      </c>
      <c r="T3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6" s="16" t="e">
        <f>IF(Table134237122[[#This Row],[Mean Change]]=1,AVERAGEIFS(Table134237122[MR],Table134237122[MR],"&lt;"&amp;Table134237122[[#This Row],[UL MR]],Table134237122[Mean Change],1),#N/A)</f>
        <v>#N/A</v>
      </c>
      <c r="W36" s="16" t="e">
        <f>IF(Table134237122[[#This Row],[Mean Change]]=2,AVERAGEIFS(Table134237122[MR],Table134237122[MR],"&lt;"&amp;Table134237122[[#This Row],[UL MR]],Table134237122[Mean Change],2),#N/A)</f>
        <v>#N/A</v>
      </c>
      <c r="X36" s="16" t="e">
        <f>IF(Table134237122[[#This Row],[Mean Change]]=3,AVERAGEIFS(Table134237122[MR],Table134237122[MR],"&lt;"&amp;Table134237122[[#This Row],[UL MR]],Table134237122[Mean Change],3),#N/A)</f>
        <v>#N/A</v>
      </c>
      <c r="Y36" s="16" t="e">
        <f>Table134237122[[#This Row],[Process Mean]]+(2.66*Table134237122[[#This Row],[MR Bar]])</f>
        <v>#N/A</v>
      </c>
      <c r="Z36" s="16" t="e">
        <f>Table134237122[[#This Row],[2nd Mean]]+(2.66*Table134237122[[#This Row],[MR Bar 2]])</f>
        <v>#N/A</v>
      </c>
      <c r="AA36" s="16" t="e">
        <f>Table134237122[[#This Row],[3rd Mean]]+(2.66*Table134237122[[#This Row],[MR Bar 3]])</f>
        <v>#N/A</v>
      </c>
      <c r="AB36" s="16" t="e">
        <f>Table134237122[[#This Row],[Process Mean]]-(2.66*Table134237122[[#This Row],[MR Bar]])</f>
        <v>#N/A</v>
      </c>
      <c r="AC36" s="16" t="e">
        <f>Table134237122[[#This Row],[2nd Mean]]-(2.66*Table134237122[[#This Row],[MR Bar 2]])</f>
        <v>#N/A</v>
      </c>
      <c r="AD36" s="16" t="e">
        <f>Table134237122[[#This Row],[3rd Mean]]-(2.66*Table134237122[[#This Row],[MR Bar 3]])</f>
        <v>#N/A</v>
      </c>
      <c r="AE36" s="16" t="e">
        <f>IF(Table134237122[[#This Row],[Date]]="",#N/A,IF(Table134237122[[#This Row],[Date]]&lt;$BS$26,#N/A,$BP$26))</f>
        <v>#N/A</v>
      </c>
      <c r="AF36" s="17">
        <f>MAX(Table134237122[Cohort Size])*2</f>
        <v>1264</v>
      </c>
      <c r="AG3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6" s="54" t="e">
        <f>IF(Table134237122[[#This Row],[Mean Change]]=1,(Table134237122[[#This Row],[Standard Deviation]]*3)+$T36,#N/A)</f>
        <v>#N/A</v>
      </c>
      <c r="AJ36" s="55" t="e">
        <f>IF(Table134237122[[#This Row],[Mean Change]]=1,$T36-(Table134237122[[#This Row],[Standard Deviation]]*3),#N/A)</f>
        <v>#N/A</v>
      </c>
      <c r="AK36" s="54" t="e">
        <f>IF(Table134237122[[#This Row],[Mean Change]]=2,(Table134237122[[#This Row],[Standard Deviation]]*3)+$T36,#N/A)</f>
        <v>#N/A</v>
      </c>
      <c r="AL36" s="55" t="e">
        <f>IF(Table134237122[[#This Row],[Mean Change]]=2,$T36-(Table134237122[[#This Row],[Standard Deviation]]*3),#N/A)</f>
        <v>#N/A</v>
      </c>
      <c r="AM36" s="55" t="e">
        <f>IF(Table134237122[[#This Row],[Mean Change]]=3,(Table134237122[[#This Row],[Standard Deviation]]*3)+$T36,#N/A)</f>
        <v>#N/A</v>
      </c>
      <c r="AN36" s="55" t="e">
        <f>IF(Table134237122[[#This Row],[Mean Change]]=3,$T36-(Table134237122[[#This Row],[Standard Deviation]]*3),#N/A)</f>
        <v>#N/A</v>
      </c>
      <c r="AO36" s="55" t="e">
        <f>IF(Table134237122[[#This Row],[Mean Change]]=4,(Table134237122[[#This Row],[Standard Deviation]]*3)+$T36,#N/A)</f>
        <v>#N/A</v>
      </c>
      <c r="AP36" s="55" t="e">
        <f>IF(Table134237122[[#This Row],[Mean Change]]=4,$T36-(Table134237122[[#This Row],[Standard Deviation]]*3),#N/A)</f>
        <v>#N/A</v>
      </c>
      <c r="AQ36" s="55" t="e">
        <f>IF(Table134237122[[#This Row],[Mean Change]]=5,(Table134237122[[#This Row],[Standard Deviation]]*3)+$T36,#N/A)</f>
        <v>#N/A</v>
      </c>
      <c r="AR36" s="55" t="e">
        <f>IF(Table134237122[[#This Row],[Mean Change]]=5,$T36-(Table134237122[[#This Row],[Standard Deviation]]*3),#N/A)</f>
        <v>#N/A</v>
      </c>
      <c r="AT36" s="58"/>
      <c r="BH36" s="39"/>
      <c r="BI36" s="30"/>
      <c r="BJ36" s="30"/>
      <c r="BK36" s="30"/>
      <c r="BL36" s="30"/>
      <c r="BM36" s="30"/>
      <c r="BN36" s="30"/>
      <c r="BO36" s="30"/>
      <c r="BP36" s="59"/>
      <c r="BQ36" s="59"/>
      <c r="BR36" s="59"/>
      <c r="BS36" s="59"/>
      <c r="BT36" s="59"/>
      <c r="BU36" s="59"/>
      <c r="BV36" s="59"/>
      <c r="BW36" s="59"/>
    </row>
    <row r="37" spans="2:75" ht="12.75" customHeight="1" x14ac:dyDescent="0.25">
      <c r="B37" s="9"/>
      <c r="C37" s="49"/>
      <c r="D37" s="21"/>
      <c r="E37" s="21" t="e">
        <f>IF(Table134237122[[#This Row],[Variable Name]]="",#N/A,Table134237122[[#This Row],[Variable Name]])</f>
        <v>#N/A</v>
      </c>
      <c r="F37" s="22" t="str">
        <f>IFERROR(IF(Table134237122[[#This Row],[Variable Name]]="","",IF(AG36&lt;&gt;AG37,"",ABS(Table134237122[[#This Row],[Variable Name]]-C36))),"")</f>
        <v/>
      </c>
      <c r="G37" s="23" t="e">
        <f>IF(Table134237122[[#This Row],[Mean Change]]=1,AVERAGEIFS(Table134237122[MR],Table134237122[Mean Change],1),#N/A)</f>
        <v>#N/A</v>
      </c>
      <c r="H37" s="23" t="e">
        <f>IF(Table134237122[[#This Row],[Mean Change]]=2,AVERAGEIFS(Table134237122[MR],Table134237122[Mean Change],2),#N/A)</f>
        <v>#N/A</v>
      </c>
      <c r="I37" s="23" t="e">
        <f>IF(Table134237122[[#This Row],[Mean Change]]=3,AVERAGEIFS(Table134237122[MR],Table134237122[Mean Change],3),#N/A)</f>
        <v>#N/A</v>
      </c>
      <c r="J3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7" s="15" t="str">
        <f>IF(ISERROR(Table134237122[[#This Row],[Mean Change]]),"",IF(Table134237122[[#This Row],[Variable Name]]="","",IF(Table134237122[[#This Row],[Mean Change]]=1,Table134237122[Variable Name],"")))</f>
        <v/>
      </c>
      <c r="L3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7" s="15" t="str">
        <f>IF(ISERROR(Table134237122[[#This Row],[Mean Change]]),"",IF(Table134237122[[#This Row],[Variable Name]]="","",IF(Table134237122[[#This Row],[Mean Change]]=2,Table134237122[Variable Name],"")))</f>
        <v/>
      </c>
      <c r="N3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7" s="15" t="str">
        <f>IF(ISERROR(Table134237122[[#This Row],[Mean Change]]),"",IF(Table134237122[[#This Row],[Variable Name]]="","",IF(Table134237122[[#This Row],[Mean Change]]=3,Table134237122[Variable Name],"")))</f>
        <v/>
      </c>
      <c r="P37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7" s="15" t="str">
        <f>IF(ISERROR(Table134237122[[#This Row],[Mean Change]]),"",IF(Table134237122[[#This Row],[Variable Name]]="","",IF(Table134237122[[#This Row],[Mean Change]]=4,Table134237122[Variable Name],"")))</f>
        <v/>
      </c>
      <c r="R3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7" s="15" t="str">
        <f>IF(ISERROR(Table134237122[[#This Row],[Mean Change]]),"",IF(Table134237122[[#This Row],[Variable Name]]="","",IF(Table134237122[[#This Row],[Mean Change]]=5,Table134237122[Variable Name],"")))</f>
        <v/>
      </c>
      <c r="T3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7" s="16" t="e">
        <f>IF(Table134237122[[#This Row],[Mean Change]]=1,AVERAGEIFS(Table134237122[MR],Table134237122[MR],"&lt;"&amp;Table134237122[[#This Row],[UL MR]],Table134237122[Mean Change],1),#N/A)</f>
        <v>#N/A</v>
      </c>
      <c r="W37" s="16" t="e">
        <f>IF(Table134237122[[#This Row],[Mean Change]]=2,AVERAGEIFS(Table134237122[MR],Table134237122[MR],"&lt;"&amp;Table134237122[[#This Row],[UL MR]],Table134237122[Mean Change],2),#N/A)</f>
        <v>#N/A</v>
      </c>
      <c r="X37" s="16" t="e">
        <f>IF(Table134237122[[#This Row],[Mean Change]]=3,AVERAGEIFS(Table134237122[MR],Table134237122[MR],"&lt;"&amp;Table134237122[[#This Row],[UL MR]],Table134237122[Mean Change],3),#N/A)</f>
        <v>#N/A</v>
      </c>
      <c r="Y37" s="16" t="e">
        <f>Table134237122[[#This Row],[Process Mean]]+(2.66*Table134237122[[#This Row],[MR Bar]])</f>
        <v>#N/A</v>
      </c>
      <c r="Z37" s="16" t="e">
        <f>Table134237122[[#This Row],[2nd Mean]]+(2.66*Table134237122[[#This Row],[MR Bar 2]])</f>
        <v>#N/A</v>
      </c>
      <c r="AA37" s="16" t="e">
        <f>Table134237122[[#This Row],[3rd Mean]]+(2.66*Table134237122[[#This Row],[MR Bar 3]])</f>
        <v>#N/A</v>
      </c>
      <c r="AB37" s="16" t="e">
        <f>Table134237122[[#This Row],[Process Mean]]-(2.66*Table134237122[[#This Row],[MR Bar]])</f>
        <v>#N/A</v>
      </c>
      <c r="AC37" s="16" t="e">
        <f>Table134237122[[#This Row],[2nd Mean]]-(2.66*Table134237122[[#This Row],[MR Bar 2]])</f>
        <v>#N/A</v>
      </c>
      <c r="AD37" s="16" t="e">
        <f>Table134237122[[#This Row],[3rd Mean]]-(2.66*Table134237122[[#This Row],[MR Bar 3]])</f>
        <v>#N/A</v>
      </c>
      <c r="AE37" s="16" t="e">
        <f>IF(Table134237122[[#This Row],[Date]]="",#N/A,IF(Table134237122[[#This Row],[Date]]&lt;$BS$26,#N/A,$BP$26))</f>
        <v>#N/A</v>
      </c>
      <c r="AF37" s="17">
        <f>MAX(Table134237122[Cohort Size])*2</f>
        <v>1264</v>
      </c>
      <c r="AG3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7" s="54" t="e">
        <f>IF(Table134237122[[#This Row],[Mean Change]]=1,(Table134237122[[#This Row],[Standard Deviation]]*3)+$T37,#N/A)</f>
        <v>#N/A</v>
      </c>
      <c r="AJ37" s="55" t="e">
        <f>IF(Table134237122[[#This Row],[Mean Change]]=1,$T37-(Table134237122[[#This Row],[Standard Deviation]]*3),#N/A)</f>
        <v>#N/A</v>
      </c>
      <c r="AK37" s="54" t="e">
        <f>IF(Table134237122[[#This Row],[Mean Change]]=2,(Table134237122[[#This Row],[Standard Deviation]]*3)+$T37,#N/A)</f>
        <v>#N/A</v>
      </c>
      <c r="AL37" s="55" t="e">
        <f>IF(Table134237122[[#This Row],[Mean Change]]=2,$T37-(Table134237122[[#This Row],[Standard Deviation]]*3),#N/A)</f>
        <v>#N/A</v>
      </c>
      <c r="AM37" s="55" t="e">
        <f>IF(Table134237122[[#This Row],[Mean Change]]=3,(Table134237122[[#This Row],[Standard Deviation]]*3)+$T37,#N/A)</f>
        <v>#N/A</v>
      </c>
      <c r="AN37" s="55" t="e">
        <f>IF(Table134237122[[#This Row],[Mean Change]]=3,$T37-(Table134237122[[#This Row],[Standard Deviation]]*3),#N/A)</f>
        <v>#N/A</v>
      </c>
      <c r="AO37" s="55" t="e">
        <f>IF(Table134237122[[#This Row],[Mean Change]]=4,(Table134237122[[#This Row],[Standard Deviation]]*3)+$T37,#N/A)</f>
        <v>#N/A</v>
      </c>
      <c r="AP37" s="55" t="e">
        <f>IF(Table134237122[[#This Row],[Mean Change]]=4,$T37-(Table134237122[[#This Row],[Standard Deviation]]*3),#N/A)</f>
        <v>#N/A</v>
      </c>
      <c r="AQ37" s="55" t="e">
        <f>IF(Table134237122[[#This Row],[Mean Change]]=5,(Table134237122[[#This Row],[Standard Deviation]]*3)+$T37,#N/A)</f>
        <v>#N/A</v>
      </c>
      <c r="AR37" s="55" t="e">
        <f>IF(Table134237122[[#This Row],[Mean Change]]=5,$T37-(Table134237122[[#This Row],[Standard Deviation]]*3),#N/A)</f>
        <v>#N/A</v>
      </c>
      <c r="AT37" s="58"/>
      <c r="BH37" s="39"/>
      <c r="BI37" s="30"/>
      <c r="BJ37" s="30"/>
      <c r="BK37" s="30"/>
      <c r="BL37" s="30"/>
      <c r="BM37" s="30"/>
      <c r="BN37" s="30"/>
      <c r="BO37" s="30"/>
      <c r="BP37" s="59"/>
      <c r="BQ37" s="59"/>
      <c r="BR37" s="59"/>
      <c r="BS37" s="59"/>
      <c r="BT37" s="59"/>
      <c r="BU37" s="59"/>
      <c r="BV37" s="59"/>
      <c r="BW37" s="59"/>
    </row>
    <row r="38" spans="2:75" ht="12.75" customHeight="1" x14ac:dyDescent="0.25">
      <c r="B38" s="9"/>
      <c r="C38" s="49"/>
      <c r="D38" s="21"/>
      <c r="E38" s="21" t="e">
        <f>IF(Table134237122[[#This Row],[Variable Name]]="",#N/A,Table134237122[[#This Row],[Variable Name]])</f>
        <v>#N/A</v>
      </c>
      <c r="F38" s="22" t="str">
        <f>IFERROR(IF(Table134237122[[#This Row],[Variable Name]]="","",IF(AG37&lt;&gt;AG38,"",ABS(Table134237122[[#This Row],[Variable Name]]-C37))),"")</f>
        <v/>
      </c>
      <c r="G38" s="23" t="e">
        <f>IF(Table134237122[[#This Row],[Mean Change]]=1,AVERAGEIFS(Table134237122[MR],Table134237122[Mean Change],1),#N/A)</f>
        <v>#N/A</v>
      </c>
      <c r="H38" s="23" t="e">
        <f>IF(Table134237122[[#This Row],[Mean Change]]=2,AVERAGEIFS(Table134237122[MR],Table134237122[Mean Change],2),#N/A)</f>
        <v>#N/A</v>
      </c>
      <c r="I38" s="23" t="e">
        <f>IF(Table134237122[[#This Row],[Mean Change]]=3,AVERAGEIFS(Table134237122[MR],Table134237122[Mean Change],3),#N/A)</f>
        <v>#N/A</v>
      </c>
      <c r="J3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8" s="15" t="str">
        <f>IF(ISERROR(Table134237122[[#This Row],[Mean Change]]),"",IF(Table134237122[[#This Row],[Variable Name]]="","",IF(Table134237122[[#This Row],[Mean Change]]=1,Table134237122[Variable Name],"")))</f>
        <v/>
      </c>
      <c r="L3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8" s="15" t="str">
        <f>IF(ISERROR(Table134237122[[#This Row],[Mean Change]]),"",IF(Table134237122[[#This Row],[Variable Name]]="","",IF(Table134237122[[#This Row],[Mean Change]]=2,Table134237122[Variable Name],"")))</f>
        <v/>
      </c>
      <c r="N3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8" s="15" t="str">
        <f>IF(ISERROR(Table134237122[[#This Row],[Mean Change]]),"",IF(Table134237122[[#This Row],[Variable Name]]="","",IF(Table134237122[[#This Row],[Mean Change]]=3,Table134237122[Variable Name],"")))</f>
        <v/>
      </c>
      <c r="P38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8" s="15" t="str">
        <f>IF(ISERROR(Table134237122[[#This Row],[Mean Change]]),"",IF(Table134237122[[#This Row],[Variable Name]]="","",IF(Table134237122[[#This Row],[Mean Change]]=4,Table134237122[Variable Name],"")))</f>
        <v/>
      </c>
      <c r="R3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8" s="15" t="str">
        <f>IF(ISERROR(Table134237122[[#This Row],[Mean Change]]),"",IF(Table134237122[[#This Row],[Variable Name]]="","",IF(Table134237122[[#This Row],[Mean Change]]=5,Table134237122[Variable Name],"")))</f>
        <v/>
      </c>
      <c r="T3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8" s="16" t="e">
        <f>IF(Table134237122[[#This Row],[Mean Change]]=1,AVERAGEIFS(Table134237122[MR],Table134237122[MR],"&lt;"&amp;Table134237122[[#This Row],[UL MR]],Table134237122[Mean Change],1),#N/A)</f>
        <v>#N/A</v>
      </c>
      <c r="W38" s="16" t="e">
        <f>IF(Table134237122[[#This Row],[Mean Change]]=2,AVERAGEIFS(Table134237122[MR],Table134237122[MR],"&lt;"&amp;Table134237122[[#This Row],[UL MR]],Table134237122[Mean Change],2),#N/A)</f>
        <v>#N/A</v>
      </c>
      <c r="X38" s="16" t="e">
        <f>IF(Table134237122[[#This Row],[Mean Change]]=3,AVERAGEIFS(Table134237122[MR],Table134237122[MR],"&lt;"&amp;Table134237122[[#This Row],[UL MR]],Table134237122[Mean Change],3),#N/A)</f>
        <v>#N/A</v>
      </c>
      <c r="Y38" s="16" t="e">
        <f>Table134237122[[#This Row],[Process Mean]]+(2.66*Table134237122[[#This Row],[MR Bar]])</f>
        <v>#N/A</v>
      </c>
      <c r="Z38" s="16" t="e">
        <f>Table134237122[[#This Row],[2nd Mean]]+(2.66*Table134237122[[#This Row],[MR Bar 2]])</f>
        <v>#N/A</v>
      </c>
      <c r="AA38" s="16" t="e">
        <f>Table134237122[[#This Row],[3rd Mean]]+(2.66*Table134237122[[#This Row],[MR Bar 3]])</f>
        <v>#N/A</v>
      </c>
      <c r="AB38" s="16" t="e">
        <f>Table134237122[[#This Row],[Process Mean]]-(2.66*Table134237122[[#This Row],[MR Bar]])</f>
        <v>#N/A</v>
      </c>
      <c r="AC38" s="16" t="e">
        <f>Table134237122[[#This Row],[2nd Mean]]-(2.66*Table134237122[[#This Row],[MR Bar 2]])</f>
        <v>#N/A</v>
      </c>
      <c r="AD38" s="16" t="e">
        <f>Table134237122[[#This Row],[3rd Mean]]-(2.66*Table134237122[[#This Row],[MR Bar 3]])</f>
        <v>#N/A</v>
      </c>
      <c r="AE38" s="16" t="e">
        <f>IF(Table134237122[[#This Row],[Date]]="",#N/A,IF(Table134237122[[#This Row],[Date]]&lt;$BS$26,#N/A,$BP$26))</f>
        <v>#N/A</v>
      </c>
      <c r="AF38" s="17">
        <f>MAX(Table134237122[Cohort Size])*2</f>
        <v>1264</v>
      </c>
      <c r="AG3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8" s="54" t="e">
        <f>IF(Table134237122[[#This Row],[Mean Change]]=1,(Table134237122[[#This Row],[Standard Deviation]]*3)+$T38,#N/A)</f>
        <v>#N/A</v>
      </c>
      <c r="AJ38" s="55" t="e">
        <f>IF(Table134237122[[#This Row],[Mean Change]]=1,$T38-(Table134237122[[#This Row],[Standard Deviation]]*3),#N/A)</f>
        <v>#N/A</v>
      </c>
      <c r="AK38" s="54">
        <v>0.66433945152179819</v>
      </c>
      <c r="AL38" s="55">
        <v>0.63902896953083332</v>
      </c>
      <c r="AM38" s="55" t="e">
        <f>IF(Table134237122[[#This Row],[Mean Change]]=3,(Table134237122[[#This Row],[Standard Deviation]]*3)+$T38,#N/A)</f>
        <v>#N/A</v>
      </c>
      <c r="AN38" s="55" t="e">
        <f>IF(Table134237122[[#This Row],[Mean Change]]=3,$T38-(Table134237122[[#This Row],[Standard Deviation]]*3),#N/A)</f>
        <v>#N/A</v>
      </c>
      <c r="AO38" s="55" t="e">
        <f>IF(Table134237122[[#This Row],[Mean Change]]=4,(Table134237122[[#This Row],[Standard Deviation]]*3)+$T38,#N/A)</f>
        <v>#N/A</v>
      </c>
      <c r="AP38" s="55" t="e">
        <f>IF(Table134237122[[#This Row],[Mean Change]]=4,$T38-(Table134237122[[#This Row],[Standard Deviation]]*3),#N/A)</f>
        <v>#N/A</v>
      </c>
      <c r="AQ38" s="55" t="e">
        <f>IF(Table134237122[[#This Row],[Mean Change]]=5,(Table134237122[[#This Row],[Standard Deviation]]*3)+$T38,#N/A)</f>
        <v>#N/A</v>
      </c>
      <c r="AR38" s="55" t="e">
        <f>IF(Table134237122[[#This Row],[Mean Change]]=5,$T38-(Table134237122[[#This Row],[Standard Deviation]]*3),#N/A)</f>
        <v>#N/A</v>
      </c>
      <c r="AT38" s="42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39"/>
      <c r="BI38" s="30"/>
      <c r="BJ38" s="30"/>
      <c r="BK38" s="30"/>
      <c r="BL38" s="30"/>
      <c r="BM38" s="30"/>
      <c r="BN38" s="30"/>
      <c r="BO38" s="30"/>
      <c r="BP38" s="40"/>
      <c r="BQ38" s="40"/>
      <c r="BR38" s="40"/>
      <c r="BS38" s="40"/>
      <c r="BT38" s="40"/>
      <c r="BU38" s="41"/>
    </row>
    <row r="39" spans="2:75" ht="12.75" customHeight="1" x14ac:dyDescent="0.25">
      <c r="B39" s="9"/>
      <c r="C39" s="49"/>
      <c r="D39" s="21"/>
      <c r="E39" s="21" t="e">
        <f>IF(Table134237122[[#This Row],[Variable Name]]="",#N/A,Table134237122[[#This Row],[Variable Name]])</f>
        <v>#N/A</v>
      </c>
      <c r="F39" s="22" t="str">
        <f>IFERROR(IF(Table134237122[[#This Row],[Variable Name]]="","",IF(AG38&lt;&gt;AG39,"",ABS(Table134237122[[#This Row],[Variable Name]]-C38))),"")</f>
        <v/>
      </c>
      <c r="G39" s="23" t="e">
        <f>IF(Table134237122[[#This Row],[Mean Change]]=1,AVERAGEIFS(Table134237122[MR],Table134237122[Mean Change],1),#N/A)</f>
        <v>#N/A</v>
      </c>
      <c r="H39" s="23" t="e">
        <f>IF(Table134237122[[#This Row],[Mean Change]]=2,AVERAGEIFS(Table134237122[MR],Table134237122[Mean Change],2),#N/A)</f>
        <v>#N/A</v>
      </c>
      <c r="I39" s="23" t="e">
        <f>IF(Table134237122[[#This Row],[Mean Change]]=3,AVERAGEIFS(Table134237122[MR],Table134237122[Mean Change],3),#N/A)</f>
        <v>#N/A</v>
      </c>
      <c r="J3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39" s="15" t="str">
        <f>IF(ISERROR(Table134237122[[#This Row],[Mean Change]]),"",IF(Table134237122[[#This Row],[Variable Name]]="","",IF(Table134237122[[#This Row],[Mean Change]]=1,Table134237122[Variable Name],"")))</f>
        <v/>
      </c>
      <c r="L3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39" s="15" t="str">
        <f>IF(ISERROR(Table134237122[[#This Row],[Mean Change]]),"",IF(Table134237122[[#This Row],[Variable Name]]="","",IF(Table134237122[[#This Row],[Mean Change]]=2,Table134237122[Variable Name],"")))</f>
        <v/>
      </c>
      <c r="N3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39" s="15" t="str">
        <f>IF(ISERROR(Table134237122[[#This Row],[Mean Change]]),"",IF(Table134237122[[#This Row],[Variable Name]]="","",IF(Table134237122[[#This Row],[Mean Change]]=3,Table134237122[Variable Name],"")))</f>
        <v/>
      </c>
      <c r="P39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39" s="15" t="str">
        <f>IF(ISERROR(Table134237122[[#This Row],[Mean Change]]),"",IF(Table134237122[[#This Row],[Variable Name]]="","",IF(Table134237122[[#This Row],[Mean Change]]=4,Table134237122[Variable Name],"")))</f>
        <v/>
      </c>
      <c r="R3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39" s="15" t="str">
        <f>IF(ISERROR(Table134237122[[#This Row],[Mean Change]]),"",IF(Table134237122[[#This Row],[Variable Name]]="","",IF(Table134237122[[#This Row],[Mean Change]]=5,Table134237122[Variable Name],"")))</f>
        <v/>
      </c>
      <c r="T3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3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39" s="16" t="e">
        <f>IF(Table134237122[[#This Row],[Mean Change]]=1,AVERAGEIFS(Table134237122[MR],Table134237122[MR],"&lt;"&amp;Table134237122[[#This Row],[UL MR]],Table134237122[Mean Change],1),#N/A)</f>
        <v>#N/A</v>
      </c>
      <c r="W39" s="16" t="e">
        <f>IF(Table134237122[[#This Row],[Mean Change]]=2,AVERAGEIFS(Table134237122[MR],Table134237122[MR],"&lt;"&amp;Table134237122[[#This Row],[UL MR]],Table134237122[Mean Change],2),#N/A)</f>
        <v>#N/A</v>
      </c>
      <c r="X39" s="16" t="e">
        <f>IF(Table134237122[[#This Row],[Mean Change]]=3,AVERAGEIFS(Table134237122[MR],Table134237122[MR],"&lt;"&amp;Table134237122[[#This Row],[UL MR]],Table134237122[Mean Change],3),#N/A)</f>
        <v>#N/A</v>
      </c>
      <c r="Y39" s="16" t="e">
        <f>Table134237122[[#This Row],[Process Mean]]+(2.66*Table134237122[[#This Row],[MR Bar]])</f>
        <v>#N/A</v>
      </c>
      <c r="Z39" s="16" t="e">
        <f>Table134237122[[#This Row],[2nd Mean]]+(2.66*Table134237122[[#This Row],[MR Bar 2]])</f>
        <v>#N/A</v>
      </c>
      <c r="AA39" s="16" t="e">
        <f>Table134237122[[#This Row],[3rd Mean]]+(2.66*Table134237122[[#This Row],[MR Bar 3]])</f>
        <v>#N/A</v>
      </c>
      <c r="AB39" s="16" t="e">
        <f>Table134237122[[#This Row],[Process Mean]]-(2.66*Table134237122[[#This Row],[MR Bar]])</f>
        <v>#N/A</v>
      </c>
      <c r="AC39" s="16" t="e">
        <f>Table134237122[[#This Row],[2nd Mean]]-(2.66*Table134237122[[#This Row],[MR Bar 2]])</f>
        <v>#N/A</v>
      </c>
      <c r="AD39" s="16" t="e">
        <f>Table134237122[[#This Row],[3rd Mean]]-(2.66*Table134237122[[#This Row],[MR Bar 3]])</f>
        <v>#N/A</v>
      </c>
      <c r="AE39" s="16" t="e">
        <f>IF(Table134237122[[#This Row],[Date]]="",#N/A,IF(Table134237122[[#This Row],[Date]]&lt;$BS$26,#N/A,$BP$26))</f>
        <v>#N/A</v>
      </c>
      <c r="AF39" s="17">
        <f>MAX(Table134237122[Cohort Size])*2</f>
        <v>1264</v>
      </c>
      <c r="AG3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3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39" s="54" t="e">
        <f>IF(Table134237122[[#This Row],[Mean Change]]=1,(Table134237122[[#This Row],[Standard Deviation]]*3)+$T39,#N/A)</f>
        <v>#N/A</v>
      </c>
      <c r="AJ39" s="55" t="e">
        <f>IF(Table134237122[[#This Row],[Mean Change]]=1,$T39-(Table134237122[[#This Row],[Standard Deviation]]*3),#N/A)</f>
        <v>#N/A</v>
      </c>
      <c r="AK39" s="54" t="e">
        <f>IF(Table134237122[[#This Row],[Mean Change]]=2,(Table134237122[[#This Row],[Standard Deviation]]*3)+$T39,#N/A)</f>
        <v>#N/A</v>
      </c>
      <c r="AL39" s="55" t="e">
        <f>IF(Table134237122[[#This Row],[Mean Change]]=2,$T39-(Table134237122[[#This Row],[Standard Deviation]]*3),#N/A)</f>
        <v>#N/A</v>
      </c>
      <c r="AM39" s="55" t="e">
        <f>IF(Table134237122[[#This Row],[Mean Change]]=3,(Table134237122[[#This Row],[Standard Deviation]]*3)+$T39,#N/A)</f>
        <v>#N/A</v>
      </c>
      <c r="AN39" s="55" t="e">
        <f>IF(Table134237122[[#This Row],[Mean Change]]=3,$T39-(Table134237122[[#This Row],[Standard Deviation]]*3),#N/A)</f>
        <v>#N/A</v>
      </c>
      <c r="AO39" s="55" t="e">
        <f>IF(Table134237122[[#This Row],[Mean Change]]=4,(Table134237122[[#This Row],[Standard Deviation]]*3)+$T39,#N/A)</f>
        <v>#N/A</v>
      </c>
      <c r="AP39" s="55" t="e">
        <f>IF(Table134237122[[#This Row],[Mean Change]]=4,$T39-(Table134237122[[#This Row],[Standard Deviation]]*3),#N/A)</f>
        <v>#N/A</v>
      </c>
      <c r="AQ39" s="55" t="e">
        <f>IF(Table134237122[[#This Row],[Mean Change]]=5,(Table134237122[[#This Row],[Standard Deviation]]*3)+$T39,#N/A)</f>
        <v>#N/A</v>
      </c>
      <c r="AR39" s="55" t="e">
        <f>IF(Table134237122[[#This Row],[Mean Change]]=5,$T39-(Table134237122[[#This Row],[Standard Deviation]]*3),#N/A)</f>
        <v>#N/A</v>
      </c>
      <c r="AT39" s="126" t="s">
        <v>35</v>
      </c>
      <c r="AU39" s="127"/>
      <c r="AV39" s="127"/>
      <c r="AW39" s="127"/>
      <c r="AX39" s="127"/>
      <c r="AY39" s="127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7"/>
      <c r="BO39" s="30"/>
      <c r="BP39" s="40"/>
      <c r="BQ39" s="40"/>
      <c r="BR39" s="40"/>
      <c r="BS39" s="40"/>
      <c r="BT39" s="40"/>
      <c r="BU39" s="41"/>
    </row>
    <row r="40" spans="2:75" ht="12.75" customHeight="1" x14ac:dyDescent="0.25">
      <c r="B40" s="9"/>
      <c r="C40" s="49"/>
      <c r="D40" s="21"/>
      <c r="E40" s="21" t="e">
        <f>IF(Table134237122[[#This Row],[Variable Name]]="",#N/A,Table134237122[[#This Row],[Variable Name]])</f>
        <v>#N/A</v>
      </c>
      <c r="F40" s="22" t="str">
        <f>IFERROR(IF(Table134237122[[#This Row],[Variable Name]]="","",IF(AG39&lt;&gt;AG40,"",ABS(Table134237122[[#This Row],[Variable Name]]-C39))),"")</f>
        <v/>
      </c>
      <c r="G40" s="23" t="e">
        <f>IF(Table134237122[[#This Row],[Mean Change]]=1,AVERAGEIFS(Table134237122[MR],Table134237122[Mean Change],1),#N/A)</f>
        <v>#N/A</v>
      </c>
      <c r="H40" s="23" t="e">
        <f>IF(Table134237122[[#This Row],[Mean Change]]=2,AVERAGEIFS(Table134237122[MR],Table134237122[Mean Change],2),#N/A)</f>
        <v>#N/A</v>
      </c>
      <c r="I40" s="23" t="e">
        <f>IF(Table134237122[[#This Row],[Mean Change]]=3,AVERAGEIFS(Table134237122[MR],Table134237122[Mean Change],3),#N/A)</f>
        <v>#N/A</v>
      </c>
      <c r="J4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0" s="15" t="str">
        <f>IF(ISERROR(Table134237122[[#This Row],[Mean Change]]),"",IF(Table134237122[[#This Row],[Variable Name]]="","",IF(Table134237122[[#This Row],[Mean Change]]=1,Table134237122[Variable Name],"")))</f>
        <v/>
      </c>
      <c r="L4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0" s="15" t="str">
        <f>IF(ISERROR(Table134237122[[#This Row],[Mean Change]]),"",IF(Table134237122[[#This Row],[Variable Name]]="","",IF(Table134237122[[#This Row],[Mean Change]]=2,Table134237122[Variable Name],"")))</f>
        <v/>
      </c>
      <c r="N4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0" s="15" t="str">
        <f>IF(ISERROR(Table134237122[[#This Row],[Mean Change]]),"",IF(Table134237122[[#This Row],[Variable Name]]="","",IF(Table134237122[[#This Row],[Mean Change]]=3,Table134237122[Variable Name],"")))</f>
        <v/>
      </c>
      <c r="P40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0" s="15" t="str">
        <f>IF(ISERROR(Table134237122[[#This Row],[Mean Change]]),"",IF(Table134237122[[#This Row],[Variable Name]]="","",IF(Table134237122[[#This Row],[Mean Change]]=4,Table134237122[Variable Name],"")))</f>
        <v/>
      </c>
      <c r="R4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0" s="15" t="str">
        <f>IF(ISERROR(Table134237122[[#This Row],[Mean Change]]),"",IF(Table134237122[[#This Row],[Variable Name]]="","",IF(Table134237122[[#This Row],[Mean Change]]=5,Table134237122[Variable Name],"")))</f>
        <v/>
      </c>
      <c r="T4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0" s="16" t="e">
        <f>IF(Table134237122[[#This Row],[Mean Change]]=1,AVERAGEIFS(Table134237122[MR],Table134237122[MR],"&lt;"&amp;Table134237122[[#This Row],[UL MR]],Table134237122[Mean Change],1),#N/A)</f>
        <v>#N/A</v>
      </c>
      <c r="W40" s="16" t="e">
        <f>IF(Table134237122[[#This Row],[Mean Change]]=2,AVERAGEIFS(Table134237122[MR],Table134237122[MR],"&lt;"&amp;Table134237122[[#This Row],[UL MR]],Table134237122[Mean Change],2),#N/A)</f>
        <v>#N/A</v>
      </c>
      <c r="X40" s="16" t="e">
        <f>IF(Table134237122[[#This Row],[Mean Change]]=3,AVERAGEIFS(Table134237122[MR],Table134237122[MR],"&lt;"&amp;Table134237122[[#This Row],[UL MR]],Table134237122[Mean Change],3),#N/A)</f>
        <v>#N/A</v>
      </c>
      <c r="Y40" s="16" t="e">
        <f>Table134237122[[#This Row],[Process Mean]]+(2.66*Table134237122[[#This Row],[MR Bar]])</f>
        <v>#N/A</v>
      </c>
      <c r="Z40" s="16" t="e">
        <f>Table134237122[[#This Row],[2nd Mean]]+(2.66*Table134237122[[#This Row],[MR Bar 2]])</f>
        <v>#N/A</v>
      </c>
      <c r="AA40" s="16" t="e">
        <f>Table134237122[[#This Row],[3rd Mean]]+(2.66*Table134237122[[#This Row],[MR Bar 3]])</f>
        <v>#N/A</v>
      </c>
      <c r="AB40" s="16" t="e">
        <f>Table134237122[[#This Row],[Process Mean]]-(2.66*Table134237122[[#This Row],[MR Bar]])</f>
        <v>#N/A</v>
      </c>
      <c r="AC40" s="16" t="e">
        <f>Table134237122[[#This Row],[2nd Mean]]-(2.66*Table134237122[[#This Row],[MR Bar 2]])</f>
        <v>#N/A</v>
      </c>
      <c r="AD40" s="16" t="e">
        <f>Table134237122[[#This Row],[3rd Mean]]-(2.66*Table134237122[[#This Row],[MR Bar 3]])</f>
        <v>#N/A</v>
      </c>
      <c r="AE40" s="16" t="e">
        <f>IF(Table134237122[[#This Row],[Date]]="",#N/A,IF(Table134237122[[#This Row],[Date]]&lt;$BS$26,#N/A,$BP$26))</f>
        <v>#N/A</v>
      </c>
      <c r="AF40" s="17">
        <f>MAX(Table134237122[Cohort Size])*2</f>
        <v>1264</v>
      </c>
      <c r="AG4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0" s="54" t="e">
        <f>IF(Table134237122[[#This Row],[Mean Change]]=1,(Table134237122[[#This Row],[Standard Deviation]]*3)+$T40,#N/A)</f>
        <v>#N/A</v>
      </c>
      <c r="AJ40" s="55" t="e">
        <f>IF(Table134237122[[#This Row],[Mean Change]]=1,$T40-(Table134237122[[#This Row],[Standard Deviation]]*3),#N/A)</f>
        <v>#N/A</v>
      </c>
      <c r="AK40" s="54" t="e">
        <f>IF(Table134237122[[#This Row],[Mean Change]]=2,(Table134237122[[#This Row],[Standard Deviation]]*3)+$T40,#N/A)</f>
        <v>#N/A</v>
      </c>
      <c r="AL40" s="55" t="e">
        <f>IF(Table134237122[[#This Row],[Mean Change]]=2,$T40-(Table134237122[[#This Row],[Standard Deviation]]*3),#N/A)</f>
        <v>#N/A</v>
      </c>
      <c r="AM40" s="55" t="e">
        <f>IF(Table134237122[[#This Row],[Mean Change]]=3,(Table134237122[[#This Row],[Standard Deviation]]*3)+$T40,#N/A)</f>
        <v>#N/A</v>
      </c>
      <c r="AN40" s="55" t="e">
        <f>IF(Table134237122[[#This Row],[Mean Change]]=3,$T40-(Table134237122[[#This Row],[Standard Deviation]]*3),#N/A)</f>
        <v>#N/A</v>
      </c>
      <c r="AO40" s="55" t="e">
        <f>IF(Table134237122[[#This Row],[Mean Change]]=4,(Table134237122[[#This Row],[Standard Deviation]]*3)+$T40,#N/A)</f>
        <v>#N/A</v>
      </c>
      <c r="AP40" s="55" t="e">
        <f>IF(Table134237122[[#This Row],[Mean Change]]=4,$T40-(Table134237122[[#This Row],[Standard Deviation]]*3),#N/A)</f>
        <v>#N/A</v>
      </c>
      <c r="AQ40" s="55" t="e">
        <f>IF(Table134237122[[#This Row],[Mean Change]]=5,(Table134237122[[#This Row],[Standard Deviation]]*3)+$T40,#N/A)</f>
        <v>#N/A</v>
      </c>
      <c r="AR40" s="55" t="e">
        <f>IF(Table134237122[[#This Row],[Mean Change]]=5,$T40-(Table134237122[[#This Row],[Standard Deviation]]*3),#N/A)</f>
        <v>#N/A</v>
      </c>
      <c r="AT40" s="2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29"/>
      <c r="BO40" s="30"/>
      <c r="BP40" s="40"/>
      <c r="BQ40" s="40"/>
      <c r="BR40" s="40"/>
      <c r="BS40" s="40"/>
      <c r="BT40" s="40"/>
    </row>
    <row r="41" spans="2:75" ht="12.75" customHeight="1" x14ac:dyDescent="0.25">
      <c r="B41" s="9"/>
      <c r="C41" s="49"/>
      <c r="D41" s="21"/>
      <c r="E41" s="21" t="e">
        <f>IF(Table134237122[[#This Row],[Variable Name]]="",#N/A,Table134237122[[#This Row],[Variable Name]])</f>
        <v>#N/A</v>
      </c>
      <c r="F41" s="22" t="str">
        <f>IFERROR(IF(Table134237122[[#This Row],[Variable Name]]="","",IF(AG40&lt;&gt;AG41,"",ABS(Table134237122[[#This Row],[Variable Name]]-C40))),"")</f>
        <v/>
      </c>
      <c r="G41" s="23" t="e">
        <f>IF(Table134237122[[#This Row],[Mean Change]]=1,AVERAGEIFS(Table134237122[MR],Table134237122[Mean Change],1),#N/A)</f>
        <v>#N/A</v>
      </c>
      <c r="H41" s="23" t="e">
        <f>IF(Table134237122[[#This Row],[Mean Change]]=2,AVERAGEIFS(Table134237122[MR],Table134237122[Mean Change],2),#N/A)</f>
        <v>#N/A</v>
      </c>
      <c r="I41" s="23" t="e">
        <f>IF(Table134237122[[#This Row],[Mean Change]]=3,AVERAGEIFS(Table134237122[MR],Table134237122[Mean Change],3),#N/A)</f>
        <v>#N/A</v>
      </c>
      <c r="J4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1" s="15" t="str">
        <f>IF(ISERROR(Table134237122[[#This Row],[Mean Change]]),"",IF(Table134237122[[#This Row],[Variable Name]]="","",IF(Table134237122[[#This Row],[Mean Change]]=1,Table134237122[Variable Name],"")))</f>
        <v/>
      </c>
      <c r="L4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1" s="15" t="str">
        <f>IF(ISERROR(Table134237122[[#This Row],[Mean Change]]),"",IF(Table134237122[[#This Row],[Variable Name]]="","",IF(Table134237122[[#This Row],[Mean Change]]=2,Table134237122[Variable Name],"")))</f>
        <v/>
      </c>
      <c r="N4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1" s="15" t="str">
        <f>IF(ISERROR(Table134237122[[#This Row],[Mean Change]]),"",IF(Table134237122[[#This Row],[Variable Name]]="","",IF(Table134237122[[#This Row],[Mean Change]]=3,Table134237122[Variable Name],"")))</f>
        <v/>
      </c>
      <c r="P41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1" s="15" t="str">
        <f>IF(ISERROR(Table134237122[[#This Row],[Mean Change]]),"",IF(Table134237122[[#This Row],[Variable Name]]="","",IF(Table134237122[[#This Row],[Mean Change]]=4,Table134237122[Variable Name],"")))</f>
        <v/>
      </c>
      <c r="R4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1" s="15" t="str">
        <f>IF(ISERROR(Table134237122[[#This Row],[Mean Change]]),"",IF(Table134237122[[#This Row],[Variable Name]]="","",IF(Table134237122[[#This Row],[Mean Change]]=5,Table134237122[Variable Name],"")))</f>
        <v/>
      </c>
      <c r="T4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1" s="16" t="e">
        <f>IF(Table134237122[[#This Row],[Mean Change]]=1,AVERAGEIFS(Table134237122[MR],Table134237122[MR],"&lt;"&amp;Table134237122[[#This Row],[UL MR]],Table134237122[Mean Change],1),#N/A)</f>
        <v>#N/A</v>
      </c>
      <c r="W41" s="16" t="e">
        <f>IF(Table134237122[[#This Row],[Mean Change]]=2,AVERAGEIFS(Table134237122[MR],Table134237122[MR],"&lt;"&amp;Table134237122[[#This Row],[UL MR]],Table134237122[Mean Change],2),#N/A)</f>
        <v>#N/A</v>
      </c>
      <c r="X41" s="16" t="e">
        <f>IF(Table134237122[[#This Row],[Mean Change]]=3,AVERAGEIFS(Table134237122[MR],Table134237122[MR],"&lt;"&amp;Table134237122[[#This Row],[UL MR]],Table134237122[Mean Change],3),#N/A)</f>
        <v>#N/A</v>
      </c>
      <c r="Y41" s="16" t="e">
        <f>Table134237122[[#This Row],[Process Mean]]+(2.66*Table134237122[[#This Row],[MR Bar]])</f>
        <v>#N/A</v>
      </c>
      <c r="Z41" s="16" t="e">
        <f>Table134237122[[#This Row],[2nd Mean]]+(2.66*Table134237122[[#This Row],[MR Bar 2]])</f>
        <v>#N/A</v>
      </c>
      <c r="AA41" s="16" t="e">
        <f>Table134237122[[#This Row],[3rd Mean]]+(2.66*Table134237122[[#This Row],[MR Bar 3]])</f>
        <v>#N/A</v>
      </c>
      <c r="AB41" s="16" t="e">
        <f>Table134237122[[#This Row],[Process Mean]]-(2.66*Table134237122[[#This Row],[MR Bar]])</f>
        <v>#N/A</v>
      </c>
      <c r="AC41" s="16" t="e">
        <f>Table134237122[[#This Row],[2nd Mean]]-(2.66*Table134237122[[#This Row],[MR Bar 2]])</f>
        <v>#N/A</v>
      </c>
      <c r="AD41" s="16" t="e">
        <f>Table134237122[[#This Row],[3rd Mean]]-(2.66*Table134237122[[#This Row],[MR Bar 3]])</f>
        <v>#N/A</v>
      </c>
      <c r="AE41" s="16" t="e">
        <f>IF(Table134237122[[#This Row],[Date]]="",#N/A,IF(Table134237122[[#This Row],[Date]]&lt;$BS$26,#N/A,$BP$26))</f>
        <v>#N/A</v>
      </c>
      <c r="AF41" s="17">
        <f>MAX(Table134237122[Cohort Size])*2</f>
        <v>1264</v>
      </c>
      <c r="AG4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1" s="54" t="e">
        <f>IF(Table134237122[[#This Row],[Mean Change]]=1,(Table134237122[[#This Row],[Standard Deviation]]*3)+$T41,#N/A)</f>
        <v>#N/A</v>
      </c>
      <c r="AJ41" s="55" t="e">
        <f>IF(Table134237122[[#This Row],[Mean Change]]=1,$T41-(Table134237122[[#This Row],[Standard Deviation]]*3),#N/A)</f>
        <v>#N/A</v>
      </c>
      <c r="AK41" s="54" t="e">
        <f>IF(Table134237122[[#This Row],[Mean Change]]=2,(Table134237122[[#This Row],[Standard Deviation]]*3)+$T41,#N/A)</f>
        <v>#N/A</v>
      </c>
      <c r="AL41" s="55" t="e">
        <f>IF(Table134237122[[#This Row],[Mean Change]]=2,$T41-(Table134237122[[#This Row],[Standard Deviation]]*3),#N/A)</f>
        <v>#N/A</v>
      </c>
      <c r="AM41" s="55" t="e">
        <f>IF(Table134237122[[#This Row],[Mean Change]]=3,(Table134237122[[#This Row],[Standard Deviation]]*3)+$T41,#N/A)</f>
        <v>#N/A</v>
      </c>
      <c r="AN41" s="55" t="e">
        <f>IF(Table134237122[[#This Row],[Mean Change]]=3,$T41-(Table134237122[[#This Row],[Standard Deviation]]*3),#N/A)</f>
        <v>#N/A</v>
      </c>
      <c r="AO41" s="55" t="e">
        <f>IF(Table134237122[[#This Row],[Mean Change]]=4,(Table134237122[[#This Row],[Standard Deviation]]*3)+$T41,#N/A)</f>
        <v>#N/A</v>
      </c>
      <c r="AP41" s="55" t="e">
        <f>IF(Table134237122[[#This Row],[Mean Change]]=4,$T41-(Table134237122[[#This Row],[Standard Deviation]]*3),#N/A)</f>
        <v>#N/A</v>
      </c>
      <c r="AQ41" s="55" t="e">
        <f>IF(Table134237122[[#This Row],[Mean Change]]=5,(Table134237122[[#This Row],[Standard Deviation]]*3)+$T41,#N/A)</f>
        <v>#N/A</v>
      </c>
      <c r="AR41" s="55" t="e">
        <f>IF(Table134237122[[#This Row],[Mean Change]]=5,$T41-(Table134237122[[#This Row],[Standard Deviation]]*3),#N/A)</f>
        <v>#N/A</v>
      </c>
      <c r="AT41" s="31" t="s">
        <v>36</v>
      </c>
      <c r="AU41" s="18"/>
      <c r="AV41" s="18"/>
      <c r="AW41" s="18"/>
      <c r="AX41" s="18"/>
      <c r="AY41" s="18"/>
      <c r="AZ41" s="18"/>
      <c r="BA41" s="32" t="s">
        <v>37</v>
      </c>
      <c r="BB41" s="18"/>
      <c r="BC41" s="18"/>
      <c r="BD41" s="18"/>
      <c r="BE41" s="18"/>
      <c r="BF41" s="18"/>
      <c r="BG41" s="18"/>
      <c r="BH41" s="32" t="s">
        <v>38</v>
      </c>
      <c r="BI41" s="18"/>
      <c r="BJ41" s="18"/>
      <c r="BK41" s="18"/>
      <c r="BL41" s="18"/>
      <c r="BM41" s="18"/>
      <c r="BN41" s="29"/>
      <c r="BO41" s="30"/>
      <c r="BP41" s="30"/>
      <c r="BQ41" s="30"/>
      <c r="BR41" s="30"/>
      <c r="BS41" s="30"/>
      <c r="BT41" s="30"/>
    </row>
    <row r="42" spans="2:75" ht="12.75" customHeight="1" x14ac:dyDescent="0.25">
      <c r="B42" s="9"/>
      <c r="C42" s="49"/>
      <c r="D42" s="21"/>
      <c r="E42" s="21" t="e">
        <f>IF(Table134237122[[#This Row],[Variable Name]]="",#N/A,Table134237122[[#This Row],[Variable Name]])</f>
        <v>#N/A</v>
      </c>
      <c r="F42" s="22" t="str">
        <f>IFERROR(IF(Table134237122[[#This Row],[Variable Name]]="","",IF(AG41&lt;&gt;AG42,"",ABS(Table134237122[[#This Row],[Variable Name]]-C41))),"")</f>
        <v/>
      </c>
      <c r="G42" s="23" t="e">
        <f>IF(Table134237122[[#This Row],[Mean Change]]=1,AVERAGEIFS(Table134237122[MR],Table134237122[Mean Change],1),#N/A)</f>
        <v>#N/A</v>
      </c>
      <c r="H42" s="23" t="e">
        <f>IF(Table134237122[[#This Row],[Mean Change]]=2,AVERAGEIFS(Table134237122[MR],Table134237122[Mean Change],2),#N/A)</f>
        <v>#N/A</v>
      </c>
      <c r="I42" s="23" t="e">
        <f>IF(Table134237122[[#This Row],[Mean Change]]=3,AVERAGEIFS(Table134237122[MR],Table134237122[Mean Change],3),#N/A)</f>
        <v>#N/A</v>
      </c>
      <c r="J4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2" s="15" t="str">
        <f>IF(ISERROR(Table134237122[[#This Row],[Mean Change]]),"",IF(Table134237122[[#This Row],[Variable Name]]="","",IF(Table134237122[[#This Row],[Mean Change]]=1,Table134237122[Variable Name],"")))</f>
        <v/>
      </c>
      <c r="L4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2" s="15" t="str">
        <f>IF(ISERROR(Table134237122[[#This Row],[Mean Change]]),"",IF(Table134237122[[#This Row],[Variable Name]]="","",IF(Table134237122[[#This Row],[Mean Change]]=2,Table134237122[Variable Name],"")))</f>
        <v/>
      </c>
      <c r="N4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2" s="15" t="str">
        <f>IF(ISERROR(Table134237122[[#This Row],[Mean Change]]),"",IF(Table134237122[[#This Row],[Variable Name]]="","",IF(Table134237122[[#This Row],[Mean Change]]=3,Table134237122[Variable Name],"")))</f>
        <v/>
      </c>
      <c r="P42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2" s="15" t="str">
        <f>IF(ISERROR(Table134237122[[#This Row],[Mean Change]]),"",IF(Table134237122[[#This Row],[Variable Name]]="","",IF(Table134237122[[#This Row],[Mean Change]]=4,Table134237122[Variable Name],"")))</f>
        <v/>
      </c>
      <c r="R4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2" s="15" t="str">
        <f>IF(ISERROR(Table134237122[[#This Row],[Mean Change]]),"",IF(Table134237122[[#This Row],[Variable Name]]="","",IF(Table134237122[[#This Row],[Mean Change]]=5,Table134237122[Variable Name],"")))</f>
        <v/>
      </c>
      <c r="T4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2" s="16" t="e">
        <f>IF(Table134237122[[#This Row],[Mean Change]]=1,AVERAGEIFS(Table134237122[MR],Table134237122[MR],"&lt;"&amp;Table134237122[[#This Row],[UL MR]],Table134237122[Mean Change],1),#N/A)</f>
        <v>#N/A</v>
      </c>
      <c r="W42" s="16" t="e">
        <f>IF(Table134237122[[#This Row],[Mean Change]]=2,AVERAGEIFS(Table134237122[MR],Table134237122[MR],"&lt;"&amp;Table134237122[[#This Row],[UL MR]],Table134237122[Mean Change],2),#N/A)</f>
        <v>#N/A</v>
      </c>
      <c r="X42" s="16" t="e">
        <f>IF(Table134237122[[#This Row],[Mean Change]]=3,AVERAGEIFS(Table134237122[MR],Table134237122[MR],"&lt;"&amp;Table134237122[[#This Row],[UL MR]],Table134237122[Mean Change],3),#N/A)</f>
        <v>#N/A</v>
      </c>
      <c r="Y42" s="16" t="e">
        <f>Table134237122[[#This Row],[Process Mean]]+(2.66*Table134237122[[#This Row],[MR Bar]])</f>
        <v>#N/A</v>
      </c>
      <c r="Z42" s="16" t="e">
        <f>Table134237122[[#This Row],[2nd Mean]]+(2.66*Table134237122[[#This Row],[MR Bar 2]])</f>
        <v>#N/A</v>
      </c>
      <c r="AA42" s="16" t="e">
        <f>Table134237122[[#This Row],[3rd Mean]]+(2.66*Table134237122[[#This Row],[MR Bar 3]])</f>
        <v>#N/A</v>
      </c>
      <c r="AB42" s="16" t="e">
        <f>Table134237122[[#This Row],[Process Mean]]-(2.66*Table134237122[[#This Row],[MR Bar]])</f>
        <v>#N/A</v>
      </c>
      <c r="AC42" s="16" t="e">
        <f>Table134237122[[#This Row],[2nd Mean]]-(2.66*Table134237122[[#This Row],[MR Bar 2]])</f>
        <v>#N/A</v>
      </c>
      <c r="AD42" s="16" t="e">
        <f>Table134237122[[#This Row],[3rd Mean]]-(2.66*Table134237122[[#This Row],[MR Bar 3]])</f>
        <v>#N/A</v>
      </c>
      <c r="AE42" s="16" t="e">
        <f>IF(Table134237122[[#This Row],[Date]]="",#N/A,IF(Table134237122[[#This Row],[Date]]&lt;$BS$26,#N/A,$BP$26))</f>
        <v>#N/A</v>
      </c>
      <c r="AF42" s="17">
        <f>MAX(Table134237122[Cohort Size])*2</f>
        <v>1264</v>
      </c>
      <c r="AG4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2" s="54" t="e">
        <f>IF(Table134237122[[#This Row],[Mean Change]]=1,(Table134237122[[#This Row],[Standard Deviation]]*3)+$T42,#N/A)</f>
        <v>#N/A</v>
      </c>
      <c r="AJ42" s="55" t="e">
        <f>IF(Table134237122[[#This Row],[Mean Change]]=1,$T42-(Table134237122[[#This Row],[Standard Deviation]]*3),#N/A)</f>
        <v>#N/A</v>
      </c>
      <c r="AK42" s="54" t="e">
        <f>IF(Table134237122[[#This Row],[Mean Change]]=2,(Table134237122[[#This Row],[Standard Deviation]]*3)+$T42,#N/A)</f>
        <v>#N/A</v>
      </c>
      <c r="AL42" s="55" t="e">
        <f>IF(Table134237122[[#This Row],[Mean Change]]=2,$T42-(Table134237122[[#This Row],[Standard Deviation]]*3),#N/A)</f>
        <v>#N/A</v>
      </c>
      <c r="AM42" s="55" t="e">
        <f>IF(Table134237122[[#This Row],[Mean Change]]=3,(Table134237122[[#This Row],[Standard Deviation]]*3)+$T42,#N/A)</f>
        <v>#N/A</v>
      </c>
      <c r="AN42" s="55" t="e">
        <f>IF(Table134237122[[#This Row],[Mean Change]]=3,$T42-(Table134237122[[#This Row],[Standard Deviation]]*3),#N/A)</f>
        <v>#N/A</v>
      </c>
      <c r="AO42" s="55" t="e">
        <f>IF(Table134237122[[#This Row],[Mean Change]]=4,(Table134237122[[#This Row],[Standard Deviation]]*3)+$T42,#N/A)</f>
        <v>#N/A</v>
      </c>
      <c r="AP42" s="55" t="e">
        <f>IF(Table134237122[[#This Row],[Mean Change]]=4,$T42-(Table134237122[[#This Row],[Standard Deviation]]*3),#N/A)</f>
        <v>#N/A</v>
      </c>
      <c r="AQ42" s="55" t="e">
        <f>IF(Table134237122[[#This Row],[Mean Change]]=5,(Table134237122[[#This Row],[Standard Deviation]]*3)+$T42,#N/A)</f>
        <v>#N/A</v>
      </c>
      <c r="AR42" s="55" t="e">
        <f>IF(Table134237122[[#This Row],[Mean Change]]=5,$T42-(Table134237122[[#This Row],[Standard Deviation]]*3),#N/A)</f>
        <v>#N/A</v>
      </c>
      <c r="AT42" s="118" t="s">
        <v>39</v>
      </c>
      <c r="AU42" s="119"/>
      <c r="AV42" s="119"/>
      <c r="AW42" s="119"/>
      <c r="AX42" s="18"/>
      <c r="AY42" s="18"/>
      <c r="AZ42" s="18"/>
      <c r="BA42" s="119" t="s">
        <v>40</v>
      </c>
      <c r="BB42" s="119"/>
      <c r="BC42" s="119"/>
      <c r="BD42" s="119"/>
      <c r="BE42" s="18"/>
      <c r="BF42" s="33"/>
      <c r="BG42" s="33"/>
      <c r="BH42" s="119" t="s">
        <v>41</v>
      </c>
      <c r="BI42" s="119"/>
      <c r="BJ42" s="119"/>
      <c r="BK42" s="119"/>
      <c r="BL42" s="33"/>
      <c r="BM42" s="33"/>
      <c r="BN42" s="34"/>
      <c r="BO42" s="30"/>
      <c r="BP42" s="30"/>
      <c r="BQ42" s="30"/>
      <c r="BR42" s="30"/>
      <c r="BS42" s="30"/>
      <c r="BT42" s="30"/>
    </row>
    <row r="43" spans="2:75" ht="12.75" customHeight="1" x14ac:dyDescent="0.25">
      <c r="B43" s="9"/>
      <c r="C43" s="49"/>
      <c r="D43" s="21"/>
      <c r="E43" s="21" t="e">
        <f>IF(Table134237122[[#This Row],[Variable Name]]="",#N/A,Table134237122[[#This Row],[Variable Name]])</f>
        <v>#N/A</v>
      </c>
      <c r="F43" s="22" t="str">
        <f>IFERROR(IF(Table134237122[[#This Row],[Variable Name]]="","",IF(AG42&lt;&gt;AG43,"",ABS(Table134237122[[#This Row],[Variable Name]]-C42))),"")</f>
        <v/>
      </c>
      <c r="G43" s="23" t="e">
        <f>IF(Table134237122[[#This Row],[Mean Change]]=1,AVERAGEIFS(Table134237122[MR],Table134237122[Mean Change],1),#N/A)</f>
        <v>#N/A</v>
      </c>
      <c r="H43" s="23" t="e">
        <f>IF(Table134237122[[#This Row],[Mean Change]]=2,AVERAGEIFS(Table134237122[MR],Table134237122[Mean Change],2),#N/A)</f>
        <v>#N/A</v>
      </c>
      <c r="I43" s="23" t="e">
        <f>IF(Table134237122[[#This Row],[Mean Change]]=3,AVERAGEIFS(Table134237122[MR],Table134237122[Mean Change],3),#N/A)</f>
        <v>#N/A</v>
      </c>
      <c r="J4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3" s="15" t="str">
        <f>IF(ISERROR(Table134237122[[#This Row],[Mean Change]]),"",IF(Table134237122[[#This Row],[Variable Name]]="","",IF(Table134237122[[#This Row],[Mean Change]]=1,Table134237122[Variable Name],"")))</f>
        <v/>
      </c>
      <c r="L4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3" s="15" t="str">
        <f>IF(ISERROR(Table134237122[[#This Row],[Mean Change]]),"",IF(Table134237122[[#This Row],[Variable Name]]="","",IF(Table134237122[[#This Row],[Mean Change]]=2,Table134237122[Variable Name],"")))</f>
        <v/>
      </c>
      <c r="N4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3" s="15" t="str">
        <f>IF(ISERROR(Table134237122[[#This Row],[Mean Change]]),"",IF(Table134237122[[#This Row],[Variable Name]]="","",IF(Table134237122[[#This Row],[Mean Change]]=3,Table134237122[Variable Name],"")))</f>
        <v/>
      </c>
      <c r="P43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3" s="15" t="str">
        <f>IF(ISERROR(Table134237122[[#This Row],[Mean Change]]),"",IF(Table134237122[[#This Row],[Variable Name]]="","",IF(Table134237122[[#This Row],[Mean Change]]=4,Table134237122[Variable Name],"")))</f>
        <v/>
      </c>
      <c r="R4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3" s="15" t="str">
        <f>IF(ISERROR(Table134237122[[#This Row],[Mean Change]]),"",IF(Table134237122[[#This Row],[Variable Name]]="","",IF(Table134237122[[#This Row],[Mean Change]]=5,Table134237122[Variable Name],"")))</f>
        <v/>
      </c>
      <c r="T4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3" s="16" t="e">
        <f>IF(Table134237122[[#This Row],[Mean Change]]=1,AVERAGEIFS(Table134237122[MR],Table134237122[MR],"&lt;"&amp;Table134237122[[#This Row],[UL MR]],Table134237122[Mean Change],1),#N/A)</f>
        <v>#N/A</v>
      </c>
      <c r="W43" s="16" t="e">
        <f>IF(Table134237122[[#This Row],[Mean Change]]=2,AVERAGEIFS(Table134237122[MR],Table134237122[MR],"&lt;"&amp;Table134237122[[#This Row],[UL MR]],Table134237122[Mean Change],2),#N/A)</f>
        <v>#N/A</v>
      </c>
      <c r="X43" s="16" t="e">
        <f>IF(Table134237122[[#This Row],[Mean Change]]=3,AVERAGEIFS(Table134237122[MR],Table134237122[MR],"&lt;"&amp;Table134237122[[#This Row],[UL MR]],Table134237122[Mean Change],3),#N/A)</f>
        <v>#N/A</v>
      </c>
      <c r="Y43" s="16" t="e">
        <f>Table134237122[[#This Row],[Process Mean]]+(2.66*Table134237122[[#This Row],[MR Bar]])</f>
        <v>#N/A</v>
      </c>
      <c r="Z43" s="16" t="e">
        <f>Table134237122[[#This Row],[2nd Mean]]+(2.66*Table134237122[[#This Row],[MR Bar 2]])</f>
        <v>#N/A</v>
      </c>
      <c r="AA43" s="16" t="e">
        <f>Table134237122[[#This Row],[3rd Mean]]+(2.66*Table134237122[[#This Row],[MR Bar 3]])</f>
        <v>#N/A</v>
      </c>
      <c r="AB43" s="16" t="e">
        <f>Table134237122[[#This Row],[Process Mean]]-(2.66*Table134237122[[#This Row],[MR Bar]])</f>
        <v>#N/A</v>
      </c>
      <c r="AC43" s="16" t="e">
        <f>Table134237122[[#This Row],[2nd Mean]]-(2.66*Table134237122[[#This Row],[MR Bar 2]])</f>
        <v>#N/A</v>
      </c>
      <c r="AD43" s="16" t="e">
        <f>Table134237122[[#This Row],[3rd Mean]]-(2.66*Table134237122[[#This Row],[MR Bar 3]])</f>
        <v>#N/A</v>
      </c>
      <c r="AE43" s="16" t="e">
        <f>IF(Table134237122[[#This Row],[Date]]="",#N/A,IF(Table134237122[[#This Row],[Date]]&lt;$BS$26,#N/A,$BP$26))</f>
        <v>#N/A</v>
      </c>
      <c r="AF43" s="17">
        <f>MAX(Table134237122[Cohort Size])*2</f>
        <v>1264</v>
      </c>
      <c r="AG4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3" s="54" t="e">
        <f>IF(Table134237122[[#This Row],[Mean Change]]=1,(Table134237122[[#This Row],[Standard Deviation]]*3)+$T43,#N/A)</f>
        <v>#N/A</v>
      </c>
      <c r="AJ43" s="55" t="e">
        <f>IF(Table134237122[[#This Row],[Mean Change]]=1,$T43-(Table134237122[[#This Row],[Standard Deviation]]*3),#N/A)</f>
        <v>#N/A</v>
      </c>
      <c r="AK43" s="54" t="e">
        <f>IF(Table134237122[[#This Row],[Mean Change]]=2,(Table134237122[[#This Row],[Standard Deviation]]*3)+$T43,#N/A)</f>
        <v>#N/A</v>
      </c>
      <c r="AL43" s="55" t="e">
        <f>IF(Table134237122[[#This Row],[Mean Change]]=2,$T43-(Table134237122[[#This Row],[Standard Deviation]]*3),#N/A)</f>
        <v>#N/A</v>
      </c>
      <c r="AM43" s="55" t="e">
        <f>IF(Table134237122[[#This Row],[Mean Change]]=3,(Table134237122[[#This Row],[Standard Deviation]]*3)+$T43,#N/A)</f>
        <v>#N/A</v>
      </c>
      <c r="AN43" s="55" t="e">
        <f>IF(Table134237122[[#This Row],[Mean Change]]=3,$T43-(Table134237122[[#This Row],[Standard Deviation]]*3),#N/A)</f>
        <v>#N/A</v>
      </c>
      <c r="AO43" s="55" t="e">
        <f>IF(Table134237122[[#This Row],[Mean Change]]=4,(Table134237122[[#This Row],[Standard Deviation]]*3)+$T43,#N/A)</f>
        <v>#N/A</v>
      </c>
      <c r="AP43" s="55" t="e">
        <f>IF(Table134237122[[#This Row],[Mean Change]]=4,$T43-(Table134237122[[#This Row],[Standard Deviation]]*3),#N/A)</f>
        <v>#N/A</v>
      </c>
      <c r="AQ43" s="55" t="e">
        <f>IF(Table134237122[[#This Row],[Mean Change]]=5,(Table134237122[[#This Row],[Standard Deviation]]*3)+$T43,#N/A)</f>
        <v>#N/A</v>
      </c>
      <c r="AR43" s="55" t="e">
        <f>IF(Table134237122[[#This Row],[Mean Change]]=5,$T43-(Table134237122[[#This Row],[Standard Deviation]]*3),#N/A)</f>
        <v>#N/A</v>
      </c>
      <c r="AT43" s="118"/>
      <c r="AU43" s="119"/>
      <c r="AV43" s="119"/>
      <c r="AW43" s="119"/>
      <c r="AX43" s="18"/>
      <c r="AY43" s="18"/>
      <c r="AZ43" s="18"/>
      <c r="BA43" s="119"/>
      <c r="BB43" s="119"/>
      <c r="BC43" s="119"/>
      <c r="BD43" s="119"/>
      <c r="BE43" s="18"/>
      <c r="BF43" s="33"/>
      <c r="BG43" s="33"/>
      <c r="BH43" s="119"/>
      <c r="BI43" s="119"/>
      <c r="BJ43" s="119"/>
      <c r="BK43" s="119"/>
      <c r="BL43" s="33"/>
      <c r="BM43" s="33"/>
      <c r="BN43" s="34"/>
      <c r="BO43" s="30"/>
      <c r="BP43" s="30"/>
      <c r="BQ43" s="30"/>
      <c r="BR43" s="30"/>
      <c r="BS43" s="30"/>
      <c r="BT43" s="30"/>
    </row>
    <row r="44" spans="2:75" ht="12.75" customHeight="1" x14ac:dyDescent="0.25">
      <c r="B44" s="9"/>
      <c r="C44" s="49"/>
      <c r="D44" s="21"/>
      <c r="E44" s="21" t="e">
        <f>IF(Table134237122[[#This Row],[Variable Name]]="",#N/A,Table134237122[[#This Row],[Variable Name]])</f>
        <v>#N/A</v>
      </c>
      <c r="F44" s="22" t="str">
        <f>IFERROR(IF(Table134237122[[#This Row],[Variable Name]]="","",IF(AG43&lt;&gt;AG44,"",ABS(Table134237122[[#This Row],[Variable Name]]-C43))),"")</f>
        <v/>
      </c>
      <c r="G44" s="23" t="e">
        <f>IF(Table134237122[[#This Row],[Mean Change]]=1,AVERAGEIFS(Table134237122[MR],Table134237122[Mean Change],1),#N/A)</f>
        <v>#N/A</v>
      </c>
      <c r="H44" s="23" t="e">
        <f>IF(Table134237122[[#This Row],[Mean Change]]=2,AVERAGEIFS(Table134237122[MR],Table134237122[Mean Change],2),#N/A)</f>
        <v>#N/A</v>
      </c>
      <c r="I44" s="23" t="e">
        <f>IF(Table134237122[[#This Row],[Mean Change]]=3,AVERAGEIFS(Table134237122[MR],Table134237122[Mean Change],3),#N/A)</f>
        <v>#N/A</v>
      </c>
      <c r="J4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4" s="15" t="str">
        <f>IF(ISERROR(Table134237122[[#This Row],[Mean Change]]),"",IF(Table134237122[[#This Row],[Variable Name]]="","",IF(Table134237122[[#This Row],[Mean Change]]=1,Table134237122[Variable Name],"")))</f>
        <v/>
      </c>
      <c r="L4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4" s="15" t="str">
        <f>IF(ISERROR(Table134237122[[#This Row],[Mean Change]]),"",IF(Table134237122[[#This Row],[Variable Name]]="","",IF(Table134237122[[#This Row],[Mean Change]]=2,Table134237122[Variable Name],"")))</f>
        <v/>
      </c>
      <c r="N4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4" s="15" t="str">
        <f>IF(ISERROR(Table134237122[[#This Row],[Mean Change]]),"",IF(Table134237122[[#This Row],[Variable Name]]="","",IF(Table134237122[[#This Row],[Mean Change]]=3,Table134237122[Variable Name],"")))</f>
        <v/>
      </c>
      <c r="P44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4" s="15" t="str">
        <f>IF(ISERROR(Table134237122[[#This Row],[Mean Change]]),"",IF(Table134237122[[#This Row],[Variable Name]]="","",IF(Table134237122[[#This Row],[Mean Change]]=4,Table134237122[Variable Name],"")))</f>
        <v/>
      </c>
      <c r="R4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4" s="15" t="str">
        <f>IF(ISERROR(Table134237122[[#This Row],[Mean Change]]),"",IF(Table134237122[[#This Row],[Variable Name]]="","",IF(Table134237122[[#This Row],[Mean Change]]=5,Table134237122[Variable Name],"")))</f>
        <v/>
      </c>
      <c r="T4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4" s="16" t="e">
        <f>IF(Table134237122[[#This Row],[Mean Change]]=1,AVERAGEIFS(Table134237122[MR],Table134237122[MR],"&lt;"&amp;Table134237122[[#This Row],[UL MR]],Table134237122[Mean Change],1),#N/A)</f>
        <v>#N/A</v>
      </c>
      <c r="W44" s="16" t="e">
        <f>IF(Table134237122[[#This Row],[Mean Change]]=2,AVERAGEIFS(Table134237122[MR],Table134237122[MR],"&lt;"&amp;Table134237122[[#This Row],[UL MR]],Table134237122[Mean Change],2),#N/A)</f>
        <v>#N/A</v>
      </c>
      <c r="X44" s="16" t="e">
        <f>IF(Table134237122[[#This Row],[Mean Change]]=3,AVERAGEIFS(Table134237122[MR],Table134237122[MR],"&lt;"&amp;Table134237122[[#This Row],[UL MR]],Table134237122[Mean Change],3),#N/A)</f>
        <v>#N/A</v>
      </c>
      <c r="Y44" s="16" t="e">
        <f>Table134237122[[#This Row],[Process Mean]]+(2.66*Table134237122[[#This Row],[MR Bar]])</f>
        <v>#N/A</v>
      </c>
      <c r="Z44" s="16" t="e">
        <f>Table134237122[[#This Row],[2nd Mean]]+(2.66*Table134237122[[#This Row],[MR Bar 2]])</f>
        <v>#N/A</v>
      </c>
      <c r="AA44" s="16" t="e">
        <f>Table134237122[[#This Row],[3rd Mean]]+(2.66*Table134237122[[#This Row],[MR Bar 3]])</f>
        <v>#N/A</v>
      </c>
      <c r="AB44" s="16" t="e">
        <f>Table134237122[[#This Row],[Process Mean]]-(2.66*Table134237122[[#This Row],[MR Bar]])</f>
        <v>#N/A</v>
      </c>
      <c r="AC44" s="16" t="e">
        <f>Table134237122[[#This Row],[2nd Mean]]-(2.66*Table134237122[[#This Row],[MR Bar 2]])</f>
        <v>#N/A</v>
      </c>
      <c r="AD44" s="16" t="e">
        <f>Table134237122[[#This Row],[3rd Mean]]-(2.66*Table134237122[[#This Row],[MR Bar 3]])</f>
        <v>#N/A</v>
      </c>
      <c r="AE44" s="16" t="e">
        <f>IF(Table134237122[[#This Row],[Date]]="",#N/A,IF(Table134237122[[#This Row],[Date]]&lt;$BS$26,#N/A,$BP$26))</f>
        <v>#N/A</v>
      </c>
      <c r="AF44" s="17">
        <f>MAX(Table134237122[Cohort Size])*2</f>
        <v>1264</v>
      </c>
      <c r="AG4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4" s="54" t="e">
        <f>IF(Table134237122[[#This Row],[Mean Change]]=1,(Table134237122[[#This Row],[Standard Deviation]]*3)+$T44,#N/A)</f>
        <v>#N/A</v>
      </c>
      <c r="AJ44" s="55" t="e">
        <f>IF(Table134237122[[#This Row],[Mean Change]]=1,$T44-(Table134237122[[#This Row],[Standard Deviation]]*3),#N/A)</f>
        <v>#N/A</v>
      </c>
      <c r="AK44" s="54" t="e">
        <f>IF(Table134237122[[#This Row],[Mean Change]]=2,(Table134237122[[#This Row],[Standard Deviation]]*3)+$T44,#N/A)</f>
        <v>#N/A</v>
      </c>
      <c r="AL44" s="55" t="e">
        <f>IF(Table134237122[[#This Row],[Mean Change]]=2,$T44-(Table134237122[[#This Row],[Standard Deviation]]*3),#N/A)</f>
        <v>#N/A</v>
      </c>
      <c r="AM44" s="55" t="e">
        <f>IF(Table134237122[[#This Row],[Mean Change]]=3,(Table134237122[[#This Row],[Standard Deviation]]*3)+$T44,#N/A)</f>
        <v>#N/A</v>
      </c>
      <c r="AN44" s="55" t="e">
        <f>IF(Table134237122[[#This Row],[Mean Change]]=3,$T44-(Table134237122[[#This Row],[Standard Deviation]]*3),#N/A)</f>
        <v>#N/A</v>
      </c>
      <c r="AO44" s="55" t="e">
        <f>IF(Table134237122[[#This Row],[Mean Change]]=4,(Table134237122[[#This Row],[Standard Deviation]]*3)+$T44,#N/A)</f>
        <v>#N/A</v>
      </c>
      <c r="AP44" s="55" t="e">
        <f>IF(Table134237122[[#This Row],[Mean Change]]=4,$T44-(Table134237122[[#This Row],[Standard Deviation]]*3),#N/A)</f>
        <v>#N/A</v>
      </c>
      <c r="AQ44" s="55" t="e">
        <f>IF(Table134237122[[#This Row],[Mean Change]]=5,(Table134237122[[#This Row],[Standard Deviation]]*3)+$T44,#N/A)</f>
        <v>#N/A</v>
      </c>
      <c r="AR44" s="55" t="e">
        <f>IF(Table134237122[[#This Row],[Mean Change]]=5,$T44-(Table134237122[[#This Row],[Standard Deviation]]*3),#N/A)</f>
        <v>#N/A</v>
      </c>
      <c r="AT44" s="118"/>
      <c r="AU44" s="119"/>
      <c r="AV44" s="119"/>
      <c r="AW44" s="119"/>
      <c r="AX44" s="18"/>
      <c r="AY44" s="18"/>
      <c r="AZ44" s="18"/>
      <c r="BA44" s="119"/>
      <c r="BB44" s="119"/>
      <c r="BC44" s="119"/>
      <c r="BD44" s="119"/>
      <c r="BE44" s="18"/>
      <c r="BF44" s="33"/>
      <c r="BG44" s="33"/>
      <c r="BH44" s="119"/>
      <c r="BI44" s="119"/>
      <c r="BJ44" s="119"/>
      <c r="BK44" s="119"/>
      <c r="BL44" s="33"/>
      <c r="BM44" s="33"/>
      <c r="BN44" s="34"/>
      <c r="BO44" s="30"/>
      <c r="BP44" s="30"/>
      <c r="BQ44" s="30"/>
      <c r="BR44" s="30"/>
      <c r="BS44" s="30"/>
      <c r="BT44" s="30"/>
    </row>
    <row r="45" spans="2:75" ht="12.75" customHeight="1" x14ac:dyDescent="0.25">
      <c r="B45" s="9"/>
      <c r="C45" s="49"/>
      <c r="D45" s="21"/>
      <c r="E45" s="21" t="e">
        <f>IF(Table134237122[[#This Row],[Variable Name]]="",#N/A,Table134237122[[#This Row],[Variable Name]])</f>
        <v>#N/A</v>
      </c>
      <c r="F45" s="22" t="str">
        <f>IFERROR(IF(Table134237122[[#This Row],[Variable Name]]="","",IF(AG44&lt;&gt;AG45,"",ABS(Table134237122[[#This Row],[Variable Name]]-C44))),"")</f>
        <v/>
      </c>
      <c r="G45" s="23" t="e">
        <f>IF(Table134237122[[#This Row],[Mean Change]]=1,AVERAGEIFS(Table134237122[MR],Table134237122[Mean Change],1),#N/A)</f>
        <v>#N/A</v>
      </c>
      <c r="H45" s="23" t="e">
        <f>IF(Table134237122[[#This Row],[Mean Change]]=2,AVERAGEIFS(Table134237122[MR],Table134237122[Mean Change],2),#N/A)</f>
        <v>#N/A</v>
      </c>
      <c r="I45" s="23" t="e">
        <f>IF(Table134237122[[#This Row],[Mean Change]]=3,AVERAGEIFS(Table134237122[MR],Table134237122[Mean Change],3),#N/A)</f>
        <v>#N/A</v>
      </c>
      <c r="J4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5" s="15" t="str">
        <f>IF(ISERROR(Table134237122[[#This Row],[Mean Change]]),"",IF(Table134237122[[#This Row],[Variable Name]]="","",IF(Table134237122[[#This Row],[Mean Change]]=1,Table134237122[Variable Name],"")))</f>
        <v/>
      </c>
      <c r="L4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5" s="15" t="str">
        <f>IF(ISERROR(Table134237122[[#This Row],[Mean Change]]),"",IF(Table134237122[[#This Row],[Variable Name]]="","",IF(Table134237122[[#This Row],[Mean Change]]=2,Table134237122[Variable Name],"")))</f>
        <v/>
      </c>
      <c r="N4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5" s="15" t="str">
        <f>IF(ISERROR(Table134237122[[#This Row],[Mean Change]]),"",IF(Table134237122[[#This Row],[Variable Name]]="","",IF(Table134237122[[#This Row],[Mean Change]]=3,Table134237122[Variable Name],"")))</f>
        <v/>
      </c>
      <c r="P45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5" s="15" t="str">
        <f>IF(ISERROR(Table134237122[[#This Row],[Mean Change]]),"",IF(Table134237122[[#This Row],[Variable Name]]="","",IF(Table134237122[[#This Row],[Mean Change]]=4,Table134237122[Variable Name],"")))</f>
        <v/>
      </c>
      <c r="R4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5" s="15" t="str">
        <f>IF(ISERROR(Table134237122[[#This Row],[Mean Change]]),"",IF(Table134237122[[#This Row],[Variable Name]]="","",IF(Table134237122[[#This Row],[Mean Change]]=5,Table134237122[Variable Name],"")))</f>
        <v/>
      </c>
      <c r="T4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5" s="16" t="e">
        <f>IF(Table134237122[[#This Row],[Mean Change]]=1,AVERAGEIFS(Table134237122[MR],Table134237122[MR],"&lt;"&amp;Table134237122[[#This Row],[UL MR]],Table134237122[Mean Change],1),#N/A)</f>
        <v>#N/A</v>
      </c>
      <c r="W45" s="16" t="e">
        <f>IF(Table134237122[[#This Row],[Mean Change]]=2,AVERAGEIFS(Table134237122[MR],Table134237122[MR],"&lt;"&amp;Table134237122[[#This Row],[UL MR]],Table134237122[Mean Change],2),#N/A)</f>
        <v>#N/A</v>
      </c>
      <c r="X45" s="16" t="e">
        <f>IF(Table134237122[[#This Row],[Mean Change]]=3,AVERAGEIFS(Table134237122[MR],Table134237122[MR],"&lt;"&amp;Table134237122[[#This Row],[UL MR]],Table134237122[Mean Change],3),#N/A)</f>
        <v>#N/A</v>
      </c>
      <c r="Y45" s="16" t="e">
        <f>Table134237122[[#This Row],[Process Mean]]+(2.66*Table134237122[[#This Row],[MR Bar]])</f>
        <v>#N/A</v>
      </c>
      <c r="Z45" s="16" t="e">
        <f>Table134237122[[#This Row],[2nd Mean]]+(2.66*Table134237122[[#This Row],[MR Bar 2]])</f>
        <v>#N/A</v>
      </c>
      <c r="AA45" s="16" t="e">
        <f>Table134237122[[#This Row],[3rd Mean]]+(2.66*Table134237122[[#This Row],[MR Bar 3]])</f>
        <v>#N/A</v>
      </c>
      <c r="AB45" s="16" t="e">
        <f>Table134237122[[#This Row],[Process Mean]]-(2.66*Table134237122[[#This Row],[MR Bar]])</f>
        <v>#N/A</v>
      </c>
      <c r="AC45" s="16" t="e">
        <f>Table134237122[[#This Row],[2nd Mean]]-(2.66*Table134237122[[#This Row],[MR Bar 2]])</f>
        <v>#N/A</v>
      </c>
      <c r="AD45" s="16" t="e">
        <f>Table134237122[[#This Row],[3rd Mean]]-(2.66*Table134237122[[#This Row],[MR Bar 3]])</f>
        <v>#N/A</v>
      </c>
      <c r="AE45" s="16" t="e">
        <f>IF(Table134237122[[#This Row],[Date]]="",#N/A,IF(Table134237122[[#This Row],[Date]]&lt;$BS$26,#N/A,$BP$26))</f>
        <v>#N/A</v>
      </c>
      <c r="AF45" s="17">
        <f>MAX(Table134237122[Cohort Size])*2</f>
        <v>1264</v>
      </c>
      <c r="AG4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5" s="54" t="e">
        <f>IF(Table134237122[[#This Row],[Mean Change]]=1,(Table134237122[[#This Row],[Standard Deviation]]*3)+$T45,#N/A)</f>
        <v>#N/A</v>
      </c>
      <c r="AJ45" s="55" t="e">
        <f>IF(Table134237122[[#This Row],[Mean Change]]=1,$T45-(Table134237122[[#This Row],[Standard Deviation]]*3),#N/A)</f>
        <v>#N/A</v>
      </c>
      <c r="AK45" s="54" t="e">
        <f>IF(Table134237122[[#This Row],[Mean Change]]=2,(Table134237122[[#This Row],[Standard Deviation]]*3)+$T45,#N/A)</f>
        <v>#N/A</v>
      </c>
      <c r="AL45" s="55" t="e">
        <f>IF(Table134237122[[#This Row],[Mean Change]]=2,$T45-(Table134237122[[#This Row],[Standard Deviation]]*3),#N/A)</f>
        <v>#N/A</v>
      </c>
      <c r="AM45" s="55" t="e">
        <f>IF(Table134237122[[#This Row],[Mean Change]]=3,(Table134237122[[#This Row],[Standard Deviation]]*3)+$T45,#N/A)</f>
        <v>#N/A</v>
      </c>
      <c r="AN45" s="55" t="e">
        <f>IF(Table134237122[[#This Row],[Mean Change]]=3,$T45-(Table134237122[[#This Row],[Standard Deviation]]*3),#N/A)</f>
        <v>#N/A</v>
      </c>
      <c r="AO45" s="55" t="e">
        <f>IF(Table134237122[[#This Row],[Mean Change]]=4,(Table134237122[[#This Row],[Standard Deviation]]*3)+$T45,#N/A)</f>
        <v>#N/A</v>
      </c>
      <c r="AP45" s="55" t="e">
        <f>IF(Table134237122[[#This Row],[Mean Change]]=4,$T45-(Table134237122[[#This Row],[Standard Deviation]]*3),#N/A)</f>
        <v>#N/A</v>
      </c>
      <c r="AQ45" s="55" t="e">
        <f>IF(Table134237122[[#This Row],[Mean Change]]=5,(Table134237122[[#This Row],[Standard Deviation]]*3)+$T45,#N/A)</f>
        <v>#N/A</v>
      </c>
      <c r="AR45" s="55" t="e">
        <f>IF(Table134237122[[#This Row],[Mean Change]]=5,$T45-(Table134237122[[#This Row],[Standard Deviation]]*3),#N/A)</f>
        <v>#N/A</v>
      </c>
      <c r="AT45" s="120"/>
      <c r="AU45" s="121"/>
      <c r="AV45" s="121"/>
      <c r="AW45" s="121"/>
      <c r="AX45" s="35"/>
      <c r="AY45" s="35"/>
      <c r="AZ45" s="35"/>
      <c r="BA45" s="121"/>
      <c r="BB45" s="121"/>
      <c r="BC45" s="121"/>
      <c r="BD45" s="121"/>
      <c r="BE45" s="35"/>
      <c r="BF45" s="36"/>
      <c r="BG45" s="36"/>
      <c r="BH45" s="121"/>
      <c r="BI45" s="121"/>
      <c r="BJ45" s="121"/>
      <c r="BK45" s="121"/>
      <c r="BL45" s="37"/>
      <c r="BM45" s="35"/>
      <c r="BN45" s="38"/>
      <c r="BO45" s="30"/>
      <c r="BP45" s="30"/>
      <c r="BQ45" s="30"/>
      <c r="BR45" s="30"/>
      <c r="BS45" s="30"/>
      <c r="BT45" s="30"/>
    </row>
    <row r="46" spans="2:75" ht="12.75" customHeight="1" x14ac:dyDescent="0.25">
      <c r="B46" s="9"/>
      <c r="C46" s="49"/>
      <c r="D46" s="21"/>
      <c r="E46" s="21" t="e">
        <f>IF(Table134237122[[#This Row],[Variable Name]]="",#N/A,Table134237122[[#This Row],[Variable Name]])</f>
        <v>#N/A</v>
      </c>
      <c r="F46" s="22" t="str">
        <f>IFERROR(IF(Table134237122[[#This Row],[Variable Name]]="","",IF(AG45&lt;&gt;AG46,"",ABS(Table134237122[[#This Row],[Variable Name]]-C45))),"")</f>
        <v/>
      </c>
      <c r="G46" s="23" t="e">
        <f>IF(Table134237122[[#This Row],[Mean Change]]=1,AVERAGEIFS(Table134237122[MR],Table134237122[Mean Change],1),#N/A)</f>
        <v>#N/A</v>
      </c>
      <c r="H46" s="23" t="e">
        <f>IF(Table134237122[[#This Row],[Mean Change]]=2,AVERAGEIFS(Table134237122[MR],Table134237122[Mean Change],2),#N/A)</f>
        <v>#N/A</v>
      </c>
      <c r="I46" s="23" t="e">
        <f>IF(Table134237122[[#This Row],[Mean Change]]=3,AVERAGEIFS(Table134237122[MR],Table134237122[Mean Change],3),#N/A)</f>
        <v>#N/A</v>
      </c>
      <c r="J4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6" s="15" t="str">
        <f>IF(ISERROR(Table134237122[[#This Row],[Mean Change]]),"",IF(Table134237122[[#This Row],[Variable Name]]="","",IF(Table134237122[[#This Row],[Mean Change]]=1,Table134237122[Variable Name],"")))</f>
        <v/>
      </c>
      <c r="L4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6" s="15" t="str">
        <f>IF(ISERROR(Table134237122[[#This Row],[Mean Change]]),"",IF(Table134237122[[#This Row],[Variable Name]]="","",IF(Table134237122[[#This Row],[Mean Change]]=2,Table134237122[Variable Name],"")))</f>
        <v/>
      </c>
      <c r="N4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6" s="15" t="str">
        <f>IF(ISERROR(Table134237122[[#This Row],[Mean Change]]),"",IF(Table134237122[[#This Row],[Variable Name]]="","",IF(Table134237122[[#This Row],[Mean Change]]=3,Table134237122[Variable Name],"")))</f>
        <v/>
      </c>
      <c r="P46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6" s="15" t="str">
        <f>IF(ISERROR(Table134237122[[#This Row],[Mean Change]]),"",IF(Table134237122[[#This Row],[Variable Name]]="","",IF(Table134237122[[#This Row],[Mean Change]]=4,Table134237122[Variable Name],"")))</f>
        <v/>
      </c>
      <c r="R4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6" s="15" t="str">
        <f>IF(ISERROR(Table134237122[[#This Row],[Mean Change]]),"",IF(Table134237122[[#This Row],[Variable Name]]="","",IF(Table134237122[[#This Row],[Mean Change]]=5,Table134237122[Variable Name],"")))</f>
        <v/>
      </c>
      <c r="T4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6" s="16" t="e">
        <f>IF(Table134237122[[#This Row],[Mean Change]]=1,AVERAGEIFS(Table134237122[MR],Table134237122[MR],"&lt;"&amp;Table134237122[[#This Row],[UL MR]],Table134237122[Mean Change],1),#N/A)</f>
        <v>#N/A</v>
      </c>
      <c r="W46" s="16" t="e">
        <f>IF(Table134237122[[#This Row],[Mean Change]]=2,AVERAGEIFS(Table134237122[MR],Table134237122[MR],"&lt;"&amp;Table134237122[[#This Row],[UL MR]],Table134237122[Mean Change],2),#N/A)</f>
        <v>#N/A</v>
      </c>
      <c r="X46" s="16" t="e">
        <f>IF(Table134237122[[#This Row],[Mean Change]]=3,AVERAGEIFS(Table134237122[MR],Table134237122[MR],"&lt;"&amp;Table134237122[[#This Row],[UL MR]],Table134237122[Mean Change],3),#N/A)</f>
        <v>#N/A</v>
      </c>
      <c r="Y46" s="16" t="e">
        <f>Table134237122[[#This Row],[Process Mean]]+(2.66*Table134237122[[#This Row],[MR Bar]])</f>
        <v>#N/A</v>
      </c>
      <c r="Z46" s="16" t="e">
        <f>Table134237122[[#This Row],[2nd Mean]]+(2.66*Table134237122[[#This Row],[MR Bar 2]])</f>
        <v>#N/A</v>
      </c>
      <c r="AA46" s="16" t="e">
        <f>Table134237122[[#This Row],[3rd Mean]]+(2.66*Table134237122[[#This Row],[MR Bar 3]])</f>
        <v>#N/A</v>
      </c>
      <c r="AB46" s="16" t="e">
        <f>Table134237122[[#This Row],[Process Mean]]-(2.66*Table134237122[[#This Row],[MR Bar]])</f>
        <v>#N/A</v>
      </c>
      <c r="AC46" s="16" t="e">
        <f>Table134237122[[#This Row],[2nd Mean]]-(2.66*Table134237122[[#This Row],[MR Bar 2]])</f>
        <v>#N/A</v>
      </c>
      <c r="AD46" s="16" t="e">
        <f>Table134237122[[#This Row],[3rd Mean]]-(2.66*Table134237122[[#This Row],[MR Bar 3]])</f>
        <v>#N/A</v>
      </c>
      <c r="AE46" s="16" t="e">
        <f>IF(Table134237122[[#This Row],[Date]]="",#N/A,IF(Table134237122[[#This Row],[Date]]&lt;$BS$26,#N/A,$BP$26))</f>
        <v>#N/A</v>
      </c>
      <c r="AF46" s="17">
        <f>MAX(Table134237122[Cohort Size])*2</f>
        <v>1264</v>
      </c>
      <c r="AG4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6" s="54" t="e">
        <f>IF(Table134237122[[#This Row],[Mean Change]]=1,(Table134237122[[#This Row],[Standard Deviation]]*3)+$T46,#N/A)</f>
        <v>#N/A</v>
      </c>
      <c r="AJ46" s="55" t="e">
        <f>IF(Table134237122[[#This Row],[Mean Change]]=1,$T46-(Table134237122[[#This Row],[Standard Deviation]]*3),#N/A)</f>
        <v>#N/A</v>
      </c>
      <c r="AK46" s="54" t="e">
        <f>IF(Table134237122[[#This Row],[Mean Change]]=2,(Table134237122[[#This Row],[Standard Deviation]]*3)+$T46,#N/A)</f>
        <v>#N/A</v>
      </c>
      <c r="AL46" s="55" t="e">
        <f>IF(Table134237122[[#This Row],[Mean Change]]=2,$T46-(Table134237122[[#This Row],[Standard Deviation]]*3),#N/A)</f>
        <v>#N/A</v>
      </c>
      <c r="AM46" s="55" t="e">
        <f>IF(Table134237122[[#This Row],[Mean Change]]=3,(Table134237122[[#This Row],[Standard Deviation]]*3)+$T46,#N/A)</f>
        <v>#N/A</v>
      </c>
      <c r="AN46" s="55" t="e">
        <f>IF(Table134237122[[#This Row],[Mean Change]]=3,$T46-(Table134237122[[#This Row],[Standard Deviation]]*3),#N/A)</f>
        <v>#N/A</v>
      </c>
      <c r="AO46" s="55" t="e">
        <f>IF(Table134237122[[#This Row],[Mean Change]]=4,(Table134237122[[#This Row],[Standard Deviation]]*3)+$T46,#N/A)</f>
        <v>#N/A</v>
      </c>
      <c r="AP46" s="55" t="e">
        <f>IF(Table134237122[[#This Row],[Mean Change]]=4,$T46-(Table134237122[[#This Row],[Standard Deviation]]*3),#N/A)</f>
        <v>#N/A</v>
      </c>
      <c r="AQ46" s="55" t="e">
        <f>IF(Table134237122[[#This Row],[Mean Change]]=5,(Table134237122[[#This Row],[Standard Deviation]]*3)+$T46,#N/A)</f>
        <v>#N/A</v>
      </c>
      <c r="AR46" s="55" t="e">
        <f>IF(Table134237122[[#This Row],[Mean Change]]=5,$T46-(Table134237122[[#This Row],[Standard Deviation]]*3),#N/A)</f>
        <v>#N/A</v>
      </c>
      <c r="BO46" s="30"/>
      <c r="BP46" s="30"/>
      <c r="BQ46" s="30"/>
      <c r="BR46" s="30"/>
      <c r="BS46" s="30"/>
      <c r="BT46" s="30"/>
    </row>
    <row r="47" spans="2:75" ht="12.75" customHeight="1" x14ac:dyDescent="0.25">
      <c r="B47" s="9"/>
      <c r="C47" s="49"/>
      <c r="D47" s="21"/>
      <c r="E47" s="21" t="e">
        <f>IF(Table134237122[[#This Row],[Variable Name]]="",#N/A,Table134237122[[#This Row],[Variable Name]])</f>
        <v>#N/A</v>
      </c>
      <c r="F47" s="22" t="str">
        <f>IFERROR(IF(Table134237122[[#This Row],[Variable Name]]="","",IF(AG46&lt;&gt;AG47,"",ABS(Table134237122[[#This Row],[Variable Name]]-C46))),"")</f>
        <v/>
      </c>
      <c r="G47" s="23" t="e">
        <f>IF(Table134237122[[#This Row],[Mean Change]]=1,AVERAGEIFS(Table134237122[MR],Table134237122[Mean Change],1),#N/A)</f>
        <v>#N/A</v>
      </c>
      <c r="H47" s="23" t="e">
        <f>IF(Table134237122[[#This Row],[Mean Change]]=2,AVERAGEIFS(Table134237122[MR],Table134237122[Mean Change],2),#N/A)</f>
        <v>#N/A</v>
      </c>
      <c r="I47" s="23" t="e">
        <f>IF(Table134237122[[#This Row],[Mean Change]]=3,AVERAGEIFS(Table134237122[MR],Table134237122[Mean Change],3),#N/A)</f>
        <v>#N/A</v>
      </c>
      <c r="J4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7" s="15" t="str">
        <f>IF(ISERROR(Table134237122[[#This Row],[Mean Change]]),"",IF(Table134237122[[#This Row],[Variable Name]]="","",IF(Table134237122[[#This Row],[Mean Change]]=1,Table134237122[Variable Name],"")))</f>
        <v/>
      </c>
      <c r="L4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7" s="15" t="str">
        <f>IF(ISERROR(Table134237122[[#This Row],[Mean Change]]),"",IF(Table134237122[[#This Row],[Variable Name]]="","",IF(Table134237122[[#This Row],[Mean Change]]=2,Table134237122[Variable Name],"")))</f>
        <v/>
      </c>
      <c r="N4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7" s="15" t="str">
        <f>IF(ISERROR(Table134237122[[#This Row],[Mean Change]]),"",IF(Table134237122[[#This Row],[Variable Name]]="","",IF(Table134237122[[#This Row],[Mean Change]]=3,Table134237122[Variable Name],"")))</f>
        <v/>
      </c>
      <c r="P47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7" s="15" t="str">
        <f>IF(ISERROR(Table134237122[[#This Row],[Mean Change]]),"",IF(Table134237122[[#This Row],[Variable Name]]="","",IF(Table134237122[[#This Row],[Mean Change]]=4,Table134237122[Variable Name],"")))</f>
        <v/>
      </c>
      <c r="R4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7" s="15" t="str">
        <f>IF(ISERROR(Table134237122[[#This Row],[Mean Change]]),"",IF(Table134237122[[#This Row],[Variable Name]]="","",IF(Table134237122[[#This Row],[Mean Change]]=5,Table134237122[Variable Name],"")))</f>
        <v/>
      </c>
      <c r="T4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7" s="16" t="e">
        <f>IF(Table134237122[[#This Row],[Mean Change]]=1,AVERAGEIFS(Table134237122[MR],Table134237122[MR],"&lt;"&amp;Table134237122[[#This Row],[UL MR]],Table134237122[Mean Change],1),#N/A)</f>
        <v>#N/A</v>
      </c>
      <c r="W47" s="16" t="e">
        <f>IF(Table134237122[[#This Row],[Mean Change]]=2,AVERAGEIFS(Table134237122[MR],Table134237122[MR],"&lt;"&amp;Table134237122[[#This Row],[UL MR]],Table134237122[Mean Change],2),#N/A)</f>
        <v>#N/A</v>
      </c>
      <c r="X47" s="16" t="e">
        <f>IF(Table134237122[[#This Row],[Mean Change]]=3,AVERAGEIFS(Table134237122[MR],Table134237122[MR],"&lt;"&amp;Table134237122[[#This Row],[UL MR]],Table134237122[Mean Change],3),#N/A)</f>
        <v>#N/A</v>
      </c>
      <c r="Y47" s="16" t="e">
        <f>Table134237122[[#This Row],[Process Mean]]+(2.66*Table134237122[[#This Row],[MR Bar]])</f>
        <v>#N/A</v>
      </c>
      <c r="Z47" s="16" t="e">
        <f>Table134237122[[#This Row],[2nd Mean]]+(2.66*Table134237122[[#This Row],[MR Bar 2]])</f>
        <v>#N/A</v>
      </c>
      <c r="AA47" s="16" t="e">
        <f>Table134237122[[#This Row],[3rd Mean]]+(2.66*Table134237122[[#This Row],[MR Bar 3]])</f>
        <v>#N/A</v>
      </c>
      <c r="AB47" s="16" t="e">
        <f>Table134237122[[#This Row],[Process Mean]]-(2.66*Table134237122[[#This Row],[MR Bar]])</f>
        <v>#N/A</v>
      </c>
      <c r="AC47" s="16" t="e">
        <f>Table134237122[[#This Row],[2nd Mean]]-(2.66*Table134237122[[#This Row],[MR Bar 2]])</f>
        <v>#N/A</v>
      </c>
      <c r="AD47" s="16" t="e">
        <f>Table134237122[[#This Row],[3rd Mean]]-(2.66*Table134237122[[#This Row],[MR Bar 3]])</f>
        <v>#N/A</v>
      </c>
      <c r="AE47" s="16" t="e">
        <f>IF(Table134237122[[#This Row],[Date]]="",#N/A,IF(Table134237122[[#This Row],[Date]]&lt;$BS$26,#N/A,$BP$26))</f>
        <v>#N/A</v>
      </c>
      <c r="AF47" s="17">
        <f>MAX(Table134237122[Cohort Size])*2</f>
        <v>1264</v>
      </c>
      <c r="AG4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7" s="54" t="e">
        <f>IF(Table134237122[[#This Row],[Mean Change]]=1,(Table134237122[[#This Row],[Standard Deviation]]*3)+$T47,#N/A)</f>
        <v>#N/A</v>
      </c>
      <c r="AJ47" s="55" t="e">
        <f>IF(Table134237122[[#This Row],[Mean Change]]=1,$T47-(Table134237122[[#This Row],[Standard Deviation]]*3),#N/A)</f>
        <v>#N/A</v>
      </c>
      <c r="AK47" s="54" t="e">
        <f>IF(Table134237122[[#This Row],[Mean Change]]=2,(Table134237122[[#This Row],[Standard Deviation]]*3)+$T47,#N/A)</f>
        <v>#N/A</v>
      </c>
      <c r="AL47" s="55" t="e">
        <f>IF(Table134237122[[#This Row],[Mean Change]]=2,$T47-(Table134237122[[#This Row],[Standard Deviation]]*3),#N/A)</f>
        <v>#N/A</v>
      </c>
      <c r="AM47" s="55" t="e">
        <f>IF(Table134237122[[#This Row],[Mean Change]]=3,(Table134237122[[#This Row],[Standard Deviation]]*3)+$T47,#N/A)</f>
        <v>#N/A</v>
      </c>
      <c r="AN47" s="55" t="e">
        <f>IF(Table134237122[[#This Row],[Mean Change]]=3,$T47-(Table134237122[[#This Row],[Standard Deviation]]*3),#N/A)</f>
        <v>#N/A</v>
      </c>
      <c r="AO47" s="55" t="e">
        <f>IF(Table134237122[[#This Row],[Mean Change]]=4,(Table134237122[[#This Row],[Standard Deviation]]*3)+$T47,#N/A)</f>
        <v>#N/A</v>
      </c>
      <c r="AP47" s="55" t="e">
        <f>IF(Table134237122[[#This Row],[Mean Change]]=4,$T47-(Table134237122[[#This Row],[Standard Deviation]]*3),#N/A)</f>
        <v>#N/A</v>
      </c>
      <c r="AQ47" s="55" t="e">
        <f>IF(Table134237122[[#This Row],[Mean Change]]=5,(Table134237122[[#This Row],[Standard Deviation]]*3)+$T47,#N/A)</f>
        <v>#N/A</v>
      </c>
      <c r="AR47" s="55" t="e">
        <f>IF(Table134237122[[#This Row],[Mean Change]]=5,$T47-(Table134237122[[#This Row],[Standard Deviation]]*3),#N/A)</f>
        <v>#N/A</v>
      </c>
      <c r="BH47" s="39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</row>
    <row r="48" spans="2:75" ht="12.75" customHeight="1" x14ac:dyDescent="0.25">
      <c r="B48" s="9"/>
      <c r="C48" s="49"/>
      <c r="D48" s="21"/>
      <c r="E48" s="21" t="e">
        <f>IF(Table134237122[[#This Row],[Variable Name]]="",#N/A,Table134237122[[#This Row],[Variable Name]])</f>
        <v>#N/A</v>
      </c>
      <c r="F48" s="22" t="str">
        <f>IFERROR(IF(Table134237122[[#This Row],[Variable Name]]="","",IF(AG47&lt;&gt;AG48,"",ABS(Table134237122[[#This Row],[Variable Name]]-C47))),"")</f>
        <v/>
      </c>
      <c r="G48" s="23" t="e">
        <f>IF(Table134237122[[#This Row],[Mean Change]]=1,AVERAGEIFS(Table134237122[MR],Table134237122[Mean Change],1),#N/A)</f>
        <v>#N/A</v>
      </c>
      <c r="H48" s="23" t="e">
        <f>IF(Table134237122[[#This Row],[Mean Change]]=2,AVERAGEIFS(Table134237122[MR],Table134237122[Mean Change],2),#N/A)</f>
        <v>#N/A</v>
      </c>
      <c r="I48" s="23" t="e">
        <f>IF(Table134237122[[#This Row],[Mean Change]]=3,AVERAGEIFS(Table134237122[MR],Table134237122[Mean Change],3),#N/A)</f>
        <v>#N/A</v>
      </c>
      <c r="J4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8" s="15" t="str">
        <f>IF(ISERROR(Table134237122[[#This Row],[Mean Change]]),"",IF(Table134237122[[#This Row],[Variable Name]]="","",IF(Table134237122[[#This Row],[Mean Change]]=1,Table134237122[Variable Name],"")))</f>
        <v/>
      </c>
      <c r="L4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8" s="15" t="str">
        <f>IF(ISERROR(Table134237122[[#This Row],[Mean Change]]),"",IF(Table134237122[[#This Row],[Variable Name]]="","",IF(Table134237122[[#This Row],[Mean Change]]=2,Table134237122[Variable Name],"")))</f>
        <v/>
      </c>
      <c r="N4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8" s="15" t="str">
        <f>IF(ISERROR(Table134237122[[#This Row],[Mean Change]]),"",IF(Table134237122[[#This Row],[Variable Name]]="","",IF(Table134237122[[#This Row],[Mean Change]]=3,Table134237122[Variable Name],"")))</f>
        <v/>
      </c>
      <c r="P48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8" s="15" t="str">
        <f>IF(ISERROR(Table134237122[[#This Row],[Mean Change]]),"",IF(Table134237122[[#This Row],[Variable Name]]="","",IF(Table134237122[[#This Row],[Mean Change]]=4,Table134237122[Variable Name],"")))</f>
        <v/>
      </c>
      <c r="R4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8" s="15" t="str">
        <f>IF(ISERROR(Table134237122[[#This Row],[Mean Change]]),"",IF(Table134237122[[#This Row],[Variable Name]]="","",IF(Table134237122[[#This Row],[Mean Change]]=5,Table134237122[Variable Name],"")))</f>
        <v/>
      </c>
      <c r="T4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8" s="16" t="e">
        <f>IF(Table134237122[[#This Row],[Mean Change]]=1,AVERAGEIFS(Table134237122[MR],Table134237122[MR],"&lt;"&amp;Table134237122[[#This Row],[UL MR]],Table134237122[Mean Change],1),#N/A)</f>
        <v>#N/A</v>
      </c>
      <c r="W48" s="16" t="e">
        <f>IF(Table134237122[[#This Row],[Mean Change]]=2,AVERAGEIFS(Table134237122[MR],Table134237122[MR],"&lt;"&amp;Table134237122[[#This Row],[UL MR]],Table134237122[Mean Change],2),#N/A)</f>
        <v>#N/A</v>
      </c>
      <c r="X48" s="16" t="e">
        <f>IF(Table134237122[[#This Row],[Mean Change]]=3,AVERAGEIFS(Table134237122[MR],Table134237122[MR],"&lt;"&amp;Table134237122[[#This Row],[UL MR]],Table134237122[Mean Change],3),#N/A)</f>
        <v>#N/A</v>
      </c>
      <c r="Y48" s="16" t="e">
        <f>Table134237122[[#This Row],[Process Mean]]+(2.66*Table134237122[[#This Row],[MR Bar]])</f>
        <v>#N/A</v>
      </c>
      <c r="Z48" s="16" t="e">
        <f>Table134237122[[#This Row],[2nd Mean]]+(2.66*Table134237122[[#This Row],[MR Bar 2]])</f>
        <v>#N/A</v>
      </c>
      <c r="AA48" s="16" t="e">
        <f>Table134237122[[#This Row],[3rd Mean]]+(2.66*Table134237122[[#This Row],[MR Bar 3]])</f>
        <v>#N/A</v>
      </c>
      <c r="AB48" s="16" t="e">
        <f>Table134237122[[#This Row],[Process Mean]]-(2.66*Table134237122[[#This Row],[MR Bar]])</f>
        <v>#N/A</v>
      </c>
      <c r="AC48" s="16" t="e">
        <f>Table134237122[[#This Row],[2nd Mean]]-(2.66*Table134237122[[#This Row],[MR Bar 2]])</f>
        <v>#N/A</v>
      </c>
      <c r="AD48" s="16" t="e">
        <f>Table134237122[[#This Row],[3rd Mean]]-(2.66*Table134237122[[#This Row],[MR Bar 3]])</f>
        <v>#N/A</v>
      </c>
      <c r="AE48" s="16" t="e">
        <f>IF(Table134237122[[#This Row],[Date]]="",#N/A,IF(Table134237122[[#This Row],[Date]]&lt;$BS$26,#N/A,$BP$26))</f>
        <v>#N/A</v>
      </c>
      <c r="AF48" s="17">
        <f>MAX(Table134237122[Cohort Size])*2</f>
        <v>1264</v>
      </c>
      <c r="AG4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8" s="54" t="e">
        <f>IF(Table134237122[[#This Row],[Mean Change]]=1,(Table134237122[[#This Row],[Standard Deviation]]*3)+$T48,#N/A)</f>
        <v>#N/A</v>
      </c>
      <c r="AJ48" s="55" t="e">
        <f>IF(Table134237122[[#This Row],[Mean Change]]=1,$T48-(Table134237122[[#This Row],[Standard Deviation]]*3),#N/A)</f>
        <v>#N/A</v>
      </c>
      <c r="AK48" s="54" t="e">
        <f>IF(Table134237122[[#This Row],[Mean Change]]=2,(Table134237122[[#This Row],[Standard Deviation]]*3)+$T48,#N/A)</f>
        <v>#N/A</v>
      </c>
      <c r="AL48" s="55" t="e">
        <f>IF(Table134237122[[#This Row],[Mean Change]]=2,$T48-(Table134237122[[#This Row],[Standard Deviation]]*3),#N/A)</f>
        <v>#N/A</v>
      </c>
      <c r="AM48" s="55" t="e">
        <f>IF(Table134237122[[#This Row],[Mean Change]]=3,(Table134237122[[#This Row],[Standard Deviation]]*3)+$T48,#N/A)</f>
        <v>#N/A</v>
      </c>
      <c r="AN48" s="55" t="e">
        <f>IF(Table134237122[[#This Row],[Mean Change]]=3,$T48-(Table134237122[[#This Row],[Standard Deviation]]*3),#N/A)</f>
        <v>#N/A</v>
      </c>
      <c r="AO48" s="55" t="e">
        <f>IF(Table134237122[[#This Row],[Mean Change]]=4,(Table134237122[[#This Row],[Standard Deviation]]*3)+$T48,#N/A)</f>
        <v>#N/A</v>
      </c>
      <c r="AP48" s="55" t="e">
        <f>IF(Table134237122[[#This Row],[Mean Change]]=4,$T48-(Table134237122[[#This Row],[Standard Deviation]]*3),#N/A)</f>
        <v>#N/A</v>
      </c>
      <c r="AQ48" s="55" t="e">
        <f>IF(Table134237122[[#This Row],[Mean Change]]=5,(Table134237122[[#This Row],[Standard Deviation]]*3)+$T48,#N/A)</f>
        <v>#N/A</v>
      </c>
      <c r="AR48" s="55" t="e">
        <f>IF(Table134237122[[#This Row],[Mean Change]]=5,$T48-(Table134237122[[#This Row],[Standard Deviation]]*3),#N/A)</f>
        <v>#N/A</v>
      </c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39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</row>
    <row r="49" spans="2:72" ht="12.75" customHeight="1" x14ac:dyDescent="0.25">
      <c r="B49" s="9"/>
      <c r="C49" s="49"/>
      <c r="D49" s="21"/>
      <c r="E49" s="21" t="e">
        <f>IF(Table134237122[[#This Row],[Variable Name]]="",#N/A,Table134237122[[#This Row],[Variable Name]])</f>
        <v>#N/A</v>
      </c>
      <c r="F49" s="22" t="str">
        <f>IFERROR(IF(Table134237122[[#This Row],[Variable Name]]="","",IF(AG48&lt;&gt;AG49,"",ABS(Table134237122[[#This Row],[Variable Name]]-C48))),"")</f>
        <v/>
      </c>
      <c r="G49" s="23" t="e">
        <f>IF(Table134237122[[#This Row],[Mean Change]]=1,AVERAGEIFS(Table134237122[MR],Table134237122[Mean Change],1),#N/A)</f>
        <v>#N/A</v>
      </c>
      <c r="H49" s="23" t="e">
        <f>IF(Table134237122[[#This Row],[Mean Change]]=2,AVERAGEIFS(Table134237122[MR],Table134237122[Mean Change],2),#N/A)</f>
        <v>#N/A</v>
      </c>
      <c r="I49" s="23" t="e">
        <f>IF(Table134237122[[#This Row],[Mean Change]]=3,AVERAGEIFS(Table134237122[MR],Table134237122[Mean Change],3),#N/A)</f>
        <v>#N/A</v>
      </c>
      <c r="J4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49" s="15" t="str">
        <f>IF(ISERROR(Table134237122[[#This Row],[Mean Change]]),"",IF(Table134237122[[#This Row],[Variable Name]]="","",IF(Table134237122[[#This Row],[Mean Change]]=1,Table134237122[Variable Name],"")))</f>
        <v/>
      </c>
      <c r="L4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49" s="15" t="str">
        <f>IF(ISERROR(Table134237122[[#This Row],[Mean Change]]),"",IF(Table134237122[[#This Row],[Variable Name]]="","",IF(Table134237122[[#This Row],[Mean Change]]=2,Table134237122[Variable Name],"")))</f>
        <v/>
      </c>
      <c r="N4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49" s="15" t="str">
        <f>IF(ISERROR(Table134237122[[#This Row],[Mean Change]]),"",IF(Table134237122[[#This Row],[Variable Name]]="","",IF(Table134237122[[#This Row],[Mean Change]]=3,Table134237122[Variable Name],"")))</f>
        <v/>
      </c>
      <c r="P49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49" s="15" t="str">
        <f>IF(ISERROR(Table134237122[[#This Row],[Mean Change]]),"",IF(Table134237122[[#This Row],[Variable Name]]="","",IF(Table134237122[[#This Row],[Mean Change]]=4,Table134237122[Variable Name],"")))</f>
        <v/>
      </c>
      <c r="R4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49" s="15" t="str">
        <f>IF(ISERROR(Table134237122[[#This Row],[Mean Change]]),"",IF(Table134237122[[#This Row],[Variable Name]]="","",IF(Table134237122[[#This Row],[Mean Change]]=5,Table134237122[Variable Name],"")))</f>
        <v/>
      </c>
      <c r="T4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4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49" s="16" t="e">
        <f>IF(Table134237122[[#This Row],[Mean Change]]=1,AVERAGEIFS(Table134237122[MR],Table134237122[MR],"&lt;"&amp;Table134237122[[#This Row],[UL MR]],Table134237122[Mean Change],1),#N/A)</f>
        <v>#N/A</v>
      </c>
      <c r="W49" s="16" t="e">
        <f>IF(Table134237122[[#This Row],[Mean Change]]=2,AVERAGEIFS(Table134237122[MR],Table134237122[MR],"&lt;"&amp;Table134237122[[#This Row],[UL MR]],Table134237122[Mean Change],2),#N/A)</f>
        <v>#N/A</v>
      </c>
      <c r="X49" s="16" t="e">
        <f>IF(Table134237122[[#This Row],[Mean Change]]=3,AVERAGEIFS(Table134237122[MR],Table134237122[MR],"&lt;"&amp;Table134237122[[#This Row],[UL MR]],Table134237122[Mean Change],3),#N/A)</f>
        <v>#N/A</v>
      </c>
      <c r="Y49" s="16" t="e">
        <f>Table134237122[[#This Row],[Process Mean]]+(2.66*Table134237122[[#This Row],[MR Bar]])</f>
        <v>#N/A</v>
      </c>
      <c r="Z49" s="16" t="e">
        <f>Table134237122[[#This Row],[2nd Mean]]+(2.66*Table134237122[[#This Row],[MR Bar 2]])</f>
        <v>#N/A</v>
      </c>
      <c r="AA49" s="16" t="e">
        <f>Table134237122[[#This Row],[3rd Mean]]+(2.66*Table134237122[[#This Row],[MR Bar 3]])</f>
        <v>#N/A</v>
      </c>
      <c r="AB49" s="16" t="e">
        <f>Table134237122[[#This Row],[Process Mean]]-(2.66*Table134237122[[#This Row],[MR Bar]])</f>
        <v>#N/A</v>
      </c>
      <c r="AC49" s="16" t="e">
        <f>Table134237122[[#This Row],[2nd Mean]]-(2.66*Table134237122[[#This Row],[MR Bar 2]])</f>
        <v>#N/A</v>
      </c>
      <c r="AD49" s="16" t="e">
        <f>Table134237122[[#This Row],[3rd Mean]]-(2.66*Table134237122[[#This Row],[MR Bar 3]])</f>
        <v>#N/A</v>
      </c>
      <c r="AE49" s="16" t="e">
        <f>IF(Table134237122[[#This Row],[Date]]="",#N/A,IF(Table134237122[[#This Row],[Date]]&lt;$BS$26,#N/A,$BP$26))</f>
        <v>#N/A</v>
      </c>
      <c r="AF49" s="17">
        <f>MAX(Table134237122[Cohort Size])*2</f>
        <v>1264</v>
      </c>
      <c r="AG4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4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49" s="54" t="e">
        <f>IF(Table134237122[[#This Row],[Mean Change]]=1,(Table134237122[[#This Row],[Standard Deviation]]*3)+$T49,#N/A)</f>
        <v>#N/A</v>
      </c>
      <c r="AJ49" s="55" t="e">
        <f>IF(Table134237122[[#This Row],[Mean Change]]=1,$T49-(Table134237122[[#This Row],[Standard Deviation]]*3),#N/A)</f>
        <v>#N/A</v>
      </c>
      <c r="AK49" s="54" t="e">
        <f>IF(Table134237122[[#This Row],[Mean Change]]=2,(Table134237122[[#This Row],[Standard Deviation]]*3)+$T49,#N/A)</f>
        <v>#N/A</v>
      </c>
      <c r="AL49" s="55" t="e">
        <f>IF(Table134237122[[#This Row],[Mean Change]]=2,$T49-(Table134237122[[#This Row],[Standard Deviation]]*3),#N/A)</f>
        <v>#N/A</v>
      </c>
      <c r="AM49" s="55" t="e">
        <f>IF(Table134237122[[#This Row],[Mean Change]]=3,(Table134237122[[#This Row],[Standard Deviation]]*3)+$T49,#N/A)</f>
        <v>#N/A</v>
      </c>
      <c r="AN49" s="55" t="e">
        <f>IF(Table134237122[[#This Row],[Mean Change]]=3,$T49-(Table134237122[[#This Row],[Standard Deviation]]*3),#N/A)</f>
        <v>#N/A</v>
      </c>
      <c r="AO49" s="55" t="e">
        <f>IF(Table134237122[[#This Row],[Mean Change]]=4,(Table134237122[[#This Row],[Standard Deviation]]*3)+$T49,#N/A)</f>
        <v>#N/A</v>
      </c>
      <c r="AP49" s="55" t="e">
        <f>IF(Table134237122[[#This Row],[Mean Change]]=4,$T49-(Table134237122[[#This Row],[Standard Deviation]]*3),#N/A)</f>
        <v>#N/A</v>
      </c>
      <c r="AQ49" s="55" t="e">
        <f>IF(Table134237122[[#This Row],[Mean Change]]=5,(Table134237122[[#This Row],[Standard Deviation]]*3)+$T49,#N/A)</f>
        <v>#N/A</v>
      </c>
      <c r="AR49" s="55" t="e">
        <f>IF(Table134237122[[#This Row],[Mean Change]]=5,$T49-(Table134237122[[#This Row],[Standard Deviation]]*3),#N/A)</f>
        <v>#N/A</v>
      </c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39"/>
      <c r="BI49" s="30"/>
      <c r="BJ49" s="30"/>
      <c r="BK49" s="30"/>
      <c r="BL49" s="30"/>
      <c r="BM49" s="30"/>
      <c r="BN49" s="30"/>
      <c r="BO49" s="39"/>
      <c r="BP49" s="39"/>
      <c r="BQ49" s="39"/>
      <c r="BR49" s="30"/>
      <c r="BS49" s="30"/>
      <c r="BT49" s="30"/>
    </row>
    <row r="50" spans="2:72" ht="12.75" customHeight="1" x14ac:dyDescent="0.25">
      <c r="B50" s="9"/>
      <c r="C50" s="49"/>
      <c r="D50" s="21"/>
      <c r="E50" s="21" t="e">
        <f>IF(Table134237122[[#This Row],[Variable Name]]="",#N/A,Table134237122[[#This Row],[Variable Name]])</f>
        <v>#N/A</v>
      </c>
      <c r="F50" s="22" t="str">
        <f>IFERROR(IF(Table134237122[[#This Row],[Variable Name]]="","",IF(AG49&lt;&gt;AG50,"",ABS(Table134237122[[#This Row],[Variable Name]]-C49))),"")</f>
        <v/>
      </c>
      <c r="G50" s="23" t="e">
        <f>IF(Table134237122[[#This Row],[Mean Change]]=1,AVERAGEIFS(Table134237122[MR],Table134237122[Mean Change],1),#N/A)</f>
        <v>#N/A</v>
      </c>
      <c r="H50" s="23" t="e">
        <f>IF(Table134237122[[#This Row],[Mean Change]]=2,AVERAGEIFS(Table134237122[MR],Table134237122[Mean Change],2),#N/A)</f>
        <v>#N/A</v>
      </c>
      <c r="I50" s="23" t="e">
        <f>IF(Table134237122[[#This Row],[Mean Change]]=3,AVERAGEIFS(Table134237122[MR],Table134237122[Mean Change],3),#N/A)</f>
        <v>#N/A</v>
      </c>
      <c r="J5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0" s="15" t="str">
        <f>IF(ISERROR(Table134237122[[#This Row],[Mean Change]]),"",IF(Table134237122[[#This Row],[Variable Name]]="","",IF(Table134237122[[#This Row],[Mean Change]]=1,Table134237122[Variable Name],"")))</f>
        <v/>
      </c>
      <c r="L5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0" s="15" t="str">
        <f>IF(ISERROR(Table134237122[[#This Row],[Mean Change]]),"",IF(Table134237122[[#This Row],[Variable Name]]="","",IF(Table134237122[[#This Row],[Mean Change]]=2,Table134237122[Variable Name],"")))</f>
        <v/>
      </c>
      <c r="N5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0" s="15" t="str">
        <f>IF(ISERROR(Table134237122[[#This Row],[Mean Change]]),"",IF(Table134237122[[#This Row],[Variable Name]]="","",IF(Table134237122[[#This Row],[Mean Change]]=3,Table134237122[Variable Name],"")))</f>
        <v/>
      </c>
      <c r="P50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0" s="15" t="str">
        <f>IF(ISERROR(Table134237122[[#This Row],[Mean Change]]),"",IF(Table134237122[[#This Row],[Variable Name]]="","",IF(Table134237122[[#This Row],[Mean Change]]=4,Table134237122[Variable Name],"")))</f>
        <v/>
      </c>
      <c r="R5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0" s="15" t="str">
        <f>IF(ISERROR(Table134237122[[#This Row],[Mean Change]]),"",IF(Table134237122[[#This Row],[Variable Name]]="","",IF(Table134237122[[#This Row],[Mean Change]]=5,Table134237122[Variable Name],"")))</f>
        <v/>
      </c>
      <c r="T5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0" s="16" t="e">
        <f>IF(Table134237122[[#This Row],[Mean Change]]=1,AVERAGEIFS(Table134237122[MR],Table134237122[MR],"&lt;"&amp;Table134237122[[#This Row],[UL MR]],Table134237122[Mean Change],1),#N/A)</f>
        <v>#N/A</v>
      </c>
      <c r="W50" s="16" t="e">
        <f>IF(Table134237122[[#This Row],[Mean Change]]=2,AVERAGEIFS(Table134237122[MR],Table134237122[MR],"&lt;"&amp;Table134237122[[#This Row],[UL MR]],Table134237122[Mean Change],2),#N/A)</f>
        <v>#N/A</v>
      </c>
      <c r="X50" s="16" t="e">
        <f>IF(Table134237122[[#This Row],[Mean Change]]=3,AVERAGEIFS(Table134237122[MR],Table134237122[MR],"&lt;"&amp;Table134237122[[#This Row],[UL MR]],Table134237122[Mean Change],3),#N/A)</f>
        <v>#N/A</v>
      </c>
      <c r="Y50" s="16" t="e">
        <f>Table134237122[[#This Row],[Process Mean]]+(2.66*Table134237122[[#This Row],[MR Bar]])</f>
        <v>#N/A</v>
      </c>
      <c r="Z50" s="16" t="e">
        <f>Table134237122[[#This Row],[2nd Mean]]+(2.66*Table134237122[[#This Row],[MR Bar 2]])</f>
        <v>#N/A</v>
      </c>
      <c r="AA50" s="16" t="e">
        <f>Table134237122[[#This Row],[3rd Mean]]+(2.66*Table134237122[[#This Row],[MR Bar 3]])</f>
        <v>#N/A</v>
      </c>
      <c r="AB50" s="16" t="e">
        <f>Table134237122[[#This Row],[Process Mean]]-(2.66*Table134237122[[#This Row],[MR Bar]])</f>
        <v>#N/A</v>
      </c>
      <c r="AC50" s="16" t="e">
        <f>Table134237122[[#This Row],[2nd Mean]]-(2.66*Table134237122[[#This Row],[MR Bar 2]])</f>
        <v>#N/A</v>
      </c>
      <c r="AD50" s="16" t="e">
        <f>Table134237122[[#This Row],[3rd Mean]]-(2.66*Table134237122[[#This Row],[MR Bar 3]])</f>
        <v>#N/A</v>
      </c>
      <c r="AE50" s="16" t="e">
        <f>IF(Table134237122[[#This Row],[Date]]="",#N/A,IF(Table134237122[[#This Row],[Date]]&lt;$BS$26,#N/A,$BP$26))</f>
        <v>#N/A</v>
      </c>
      <c r="AF50" s="17">
        <f>MAX(Table134237122[Cohort Size])*2</f>
        <v>1264</v>
      </c>
      <c r="AG5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0" s="54" t="e">
        <f>IF(Table134237122[[#This Row],[Mean Change]]=1,(Table134237122[[#This Row],[Standard Deviation]]*3)+$T50,#N/A)</f>
        <v>#N/A</v>
      </c>
      <c r="AJ50" s="55" t="e">
        <f>IF(Table134237122[[#This Row],[Mean Change]]=1,$T50-(Table134237122[[#This Row],[Standard Deviation]]*3),#N/A)</f>
        <v>#N/A</v>
      </c>
      <c r="AK50" s="54" t="e">
        <f>IF(Table134237122[[#This Row],[Mean Change]]=2,(Table134237122[[#This Row],[Standard Deviation]]*3)+$T50,#N/A)</f>
        <v>#N/A</v>
      </c>
      <c r="AL50" s="55" t="e">
        <f>IF(Table134237122[[#This Row],[Mean Change]]=2,$T50-(Table134237122[[#This Row],[Standard Deviation]]*3),#N/A)</f>
        <v>#N/A</v>
      </c>
      <c r="AM50" s="55" t="e">
        <f>IF(Table134237122[[#This Row],[Mean Change]]=3,(Table134237122[[#This Row],[Standard Deviation]]*3)+$T50,#N/A)</f>
        <v>#N/A</v>
      </c>
      <c r="AN50" s="55" t="e">
        <f>IF(Table134237122[[#This Row],[Mean Change]]=3,$T50-(Table134237122[[#This Row],[Standard Deviation]]*3),#N/A)</f>
        <v>#N/A</v>
      </c>
      <c r="AO50" s="55" t="e">
        <f>IF(Table134237122[[#This Row],[Mean Change]]=4,(Table134237122[[#This Row],[Standard Deviation]]*3)+$T50,#N/A)</f>
        <v>#N/A</v>
      </c>
      <c r="AP50" s="55" t="e">
        <f>IF(Table134237122[[#This Row],[Mean Change]]=4,$T50-(Table134237122[[#This Row],[Standard Deviation]]*3),#N/A)</f>
        <v>#N/A</v>
      </c>
      <c r="AQ50" s="55" t="e">
        <f>IF(Table134237122[[#This Row],[Mean Change]]=5,(Table134237122[[#This Row],[Standard Deviation]]*3)+$T50,#N/A)</f>
        <v>#N/A</v>
      </c>
      <c r="AR50" s="55" t="e">
        <f>IF(Table134237122[[#This Row],[Mean Change]]=5,$T50-(Table134237122[[#This Row],[Standard Deviation]]*3),#N/A)</f>
        <v>#N/A</v>
      </c>
      <c r="AU50" s="43"/>
      <c r="AV50" s="43"/>
      <c r="BC50" s="44"/>
      <c r="BG50" s="20"/>
      <c r="BH50" s="39"/>
      <c r="BI50" s="30"/>
      <c r="BJ50" s="45"/>
      <c r="BK50" s="39"/>
      <c r="BL50" s="39"/>
      <c r="BM50" s="39"/>
      <c r="BN50" s="39"/>
      <c r="BO50" s="39"/>
      <c r="BP50" s="39"/>
      <c r="BQ50" s="39"/>
      <c r="BR50" s="30"/>
      <c r="BS50" s="30"/>
      <c r="BT50" s="30"/>
    </row>
    <row r="51" spans="2:72" ht="12.75" customHeight="1" x14ac:dyDescent="0.25">
      <c r="B51" s="9"/>
      <c r="C51" s="49"/>
      <c r="D51" s="21"/>
      <c r="E51" s="21" t="e">
        <f>IF(Table134237122[[#This Row],[Variable Name]]="",#N/A,Table134237122[[#This Row],[Variable Name]])</f>
        <v>#N/A</v>
      </c>
      <c r="F51" s="22" t="str">
        <f>IFERROR(IF(Table134237122[[#This Row],[Variable Name]]="","",IF(AG50&lt;&gt;AG51,"",ABS(Table134237122[[#This Row],[Variable Name]]-C50))),"")</f>
        <v/>
      </c>
      <c r="G51" s="23" t="e">
        <f>IF(Table134237122[[#This Row],[Mean Change]]=1,AVERAGEIFS(Table134237122[MR],Table134237122[Mean Change],1),#N/A)</f>
        <v>#N/A</v>
      </c>
      <c r="H51" s="23" t="e">
        <f>IF(Table134237122[[#This Row],[Mean Change]]=2,AVERAGEIFS(Table134237122[MR],Table134237122[Mean Change],2),#N/A)</f>
        <v>#N/A</v>
      </c>
      <c r="I51" s="23" t="e">
        <f>IF(Table134237122[[#This Row],[Mean Change]]=3,AVERAGEIFS(Table134237122[MR],Table134237122[Mean Change],3),#N/A)</f>
        <v>#N/A</v>
      </c>
      <c r="J5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1" s="15" t="str">
        <f>IF(ISERROR(Table134237122[[#This Row],[Mean Change]]),"",IF(Table134237122[[#This Row],[Variable Name]]="","",IF(Table134237122[[#This Row],[Mean Change]]=1,Table134237122[Variable Name],"")))</f>
        <v/>
      </c>
      <c r="L5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1" s="15" t="str">
        <f>IF(ISERROR(Table134237122[[#This Row],[Mean Change]]),"",IF(Table134237122[[#This Row],[Variable Name]]="","",IF(Table134237122[[#This Row],[Mean Change]]=2,Table134237122[Variable Name],"")))</f>
        <v/>
      </c>
      <c r="N5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1" s="15" t="str">
        <f>IF(ISERROR(Table134237122[[#This Row],[Mean Change]]),"",IF(Table134237122[[#This Row],[Variable Name]]="","",IF(Table134237122[[#This Row],[Mean Change]]=3,Table134237122[Variable Name],"")))</f>
        <v/>
      </c>
      <c r="P51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1" s="15" t="str">
        <f>IF(ISERROR(Table134237122[[#This Row],[Mean Change]]),"",IF(Table134237122[[#This Row],[Variable Name]]="","",IF(Table134237122[[#This Row],[Mean Change]]=4,Table134237122[Variable Name],"")))</f>
        <v/>
      </c>
      <c r="R5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1" s="15" t="str">
        <f>IF(ISERROR(Table134237122[[#This Row],[Mean Change]]),"",IF(Table134237122[[#This Row],[Variable Name]]="","",IF(Table134237122[[#This Row],[Mean Change]]=5,Table134237122[Variable Name],"")))</f>
        <v/>
      </c>
      <c r="T5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1" s="16" t="e">
        <f>IF(Table134237122[[#This Row],[Mean Change]]=1,AVERAGEIFS(Table134237122[MR],Table134237122[MR],"&lt;"&amp;Table134237122[[#This Row],[UL MR]],Table134237122[Mean Change],1),#N/A)</f>
        <v>#N/A</v>
      </c>
      <c r="W51" s="16" t="e">
        <f>IF(Table134237122[[#This Row],[Mean Change]]=2,AVERAGEIFS(Table134237122[MR],Table134237122[MR],"&lt;"&amp;Table134237122[[#This Row],[UL MR]],Table134237122[Mean Change],2),#N/A)</f>
        <v>#N/A</v>
      </c>
      <c r="X51" s="16" t="e">
        <f>IF(Table134237122[[#This Row],[Mean Change]]=3,AVERAGEIFS(Table134237122[MR],Table134237122[MR],"&lt;"&amp;Table134237122[[#This Row],[UL MR]],Table134237122[Mean Change],3),#N/A)</f>
        <v>#N/A</v>
      </c>
      <c r="Y51" s="16" t="e">
        <f>Table134237122[[#This Row],[Process Mean]]+(2.66*Table134237122[[#This Row],[MR Bar]])</f>
        <v>#N/A</v>
      </c>
      <c r="Z51" s="16" t="e">
        <f>Table134237122[[#This Row],[2nd Mean]]+(2.66*Table134237122[[#This Row],[MR Bar 2]])</f>
        <v>#N/A</v>
      </c>
      <c r="AA51" s="16" t="e">
        <f>Table134237122[[#This Row],[3rd Mean]]+(2.66*Table134237122[[#This Row],[MR Bar 3]])</f>
        <v>#N/A</v>
      </c>
      <c r="AB51" s="16" t="e">
        <f>Table134237122[[#This Row],[Process Mean]]-(2.66*Table134237122[[#This Row],[MR Bar]])</f>
        <v>#N/A</v>
      </c>
      <c r="AC51" s="16" t="e">
        <f>Table134237122[[#This Row],[2nd Mean]]-(2.66*Table134237122[[#This Row],[MR Bar 2]])</f>
        <v>#N/A</v>
      </c>
      <c r="AD51" s="16" t="e">
        <f>Table134237122[[#This Row],[3rd Mean]]-(2.66*Table134237122[[#This Row],[MR Bar 3]])</f>
        <v>#N/A</v>
      </c>
      <c r="AE51" s="16" t="e">
        <f>IF(Table134237122[[#This Row],[Date]]="",#N/A,IF(Table134237122[[#This Row],[Date]]&lt;$BS$26,#N/A,$BP$26))</f>
        <v>#N/A</v>
      </c>
      <c r="AF51" s="17">
        <f>MAX(Table134237122[Cohort Size])*2</f>
        <v>1264</v>
      </c>
      <c r="AG5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1" s="54" t="e">
        <f>IF(Table134237122[[#This Row],[Mean Change]]=1,(Table134237122[[#This Row],[Standard Deviation]]*3)+$T51,#N/A)</f>
        <v>#N/A</v>
      </c>
      <c r="AJ51" s="55" t="e">
        <f>IF(Table134237122[[#This Row],[Mean Change]]=1,$T51-(Table134237122[[#This Row],[Standard Deviation]]*3),#N/A)</f>
        <v>#N/A</v>
      </c>
      <c r="AK51" s="54" t="e">
        <f>IF(Table134237122[[#This Row],[Mean Change]]=2,(Table134237122[[#This Row],[Standard Deviation]]*3)+$T51,#N/A)</f>
        <v>#N/A</v>
      </c>
      <c r="AL51" s="55" t="e">
        <f>IF(Table134237122[[#This Row],[Mean Change]]=2,$T51-(Table134237122[[#This Row],[Standard Deviation]]*3),#N/A)</f>
        <v>#N/A</v>
      </c>
      <c r="AM51" s="55" t="e">
        <f>IF(Table134237122[[#This Row],[Mean Change]]=3,(Table134237122[[#This Row],[Standard Deviation]]*3)+$T51,#N/A)</f>
        <v>#N/A</v>
      </c>
      <c r="AN51" s="55" t="e">
        <f>IF(Table134237122[[#This Row],[Mean Change]]=3,$T51-(Table134237122[[#This Row],[Standard Deviation]]*3),#N/A)</f>
        <v>#N/A</v>
      </c>
      <c r="AO51" s="55" t="e">
        <f>IF(Table134237122[[#This Row],[Mean Change]]=4,(Table134237122[[#This Row],[Standard Deviation]]*3)+$T51,#N/A)</f>
        <v>#N/A</v>
      </c>
      <c r="AP51" s="55" t="e">
        <f>IF(Table134237122[[#This Row],[Mean Change]]=4,$T51-(Table134237122[[#This Row],[Standard Deviation]]*3),#N/A)</f>
        <v>#N/A</v>
      </c>
      <c r="AQ51" s="55" t="e">
        <f>IF(Table134237122[[#This Row],[Mean Change]]=5,(Table134237122[[#This Row],[Standard Deviation]]*3)+$T51,#N/A)</f>
        <v>#N/A</v>
      </c>
      <c r="AR51" s="55" t="e">
        <f>IF(Table134237122[[#This Row],[Mean Change]]=5,$T51-(Table134237122[[#This Row],[Standard Deviation]]*3),#N/A)</f>
        <v>#N/A</v>
      </c>
      <c r="BC51" s="101"/>
      <c r="BG51" s="101"/>
      <c r="BH51" s="39"/>
      <c r="BI51" s="30"/>
      <c r="BJ51" s="39"/>
      <c r="BK51" s="39"/>
      <c r="BL51" s="39"/>
      <c r="BM51" s="39"/>
      <c r="BN51" s="39"/>
      <c r="BO51" s="30"/>
      <c r="BP51" s="30"/>
      <c r="BQ51" s="30"/>
      <c r="BR51" s="30"/>
      <c r="BS51" s="30"/>
      <c r="BT51" s="30"/>
    </row>
    <row r="52" spans="2:72" ht="12.75" customHeight="1" x14ac:dyDescent="0.25">
      <c r="B52" s="9"/>
      <c r="C52" s="49"/>
      <c r="D52" s="21"/>
      <c r="E52" s="21" t="e">
        <f>IF(Table134237122[[#This Row],[Variable Name]]="",#N/A,Table134237122[[#This Row],[Variable Name]])</f>
        <v>#N/A</v>
      </c>
      <c r="F52" s="22" t="str">
        <f>IFERROR(IF(Table134237122[[#This Row],[Variable Name]]="","",IF(AG51&lt;&gt;AG52,"",ABS(Table134237122[[#This Row],[Variable Name]]-C51))),"")</f>
        <v/>
      </c>
      <c r="G52" s="23" t="e">
        <f>IF(Table134237122[[#This Row],[Mean Change]]=1,AVERAGEIFS(Table134237122[MR],Table134237122[Mean Change],1),#N/A)</f>
        <v>#N/A</v>
      </c>
      <c r="H52" s="23" t="e">
        <f>IF(Table134237122[[#This Row],[Mean Change]]=2,AVERAGEIFS(Table134237122[MR],Table134237122[Mean Change],2),#N/A)</f>
        <v>#N/A</v>
      </c>
      <c r="I52" s="23" t="e">
        <f>IF(Table134237122[[#This Row],[Mean Change]]=3,AVERAGEIFS(Table134237122[MR],Table134237122[Mean Change],3),#N/A)</f>
        <v>#N/A</v>
      </c>
      <c r="J5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2" s="15" t="str">
        <f>IF(ISERROR(Table134237122[[#This Row],[Mean Change]]),"",IF(Table134237122[[#This Row],[Variable Name]]="","",IF(Table134237122[[#This Row],[Mean Change]]=1,Table134237122[Variable Name],"")))</f>
        <v/>
      </c>
      <c r="L5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2" s="15" t="str">
        <f>IF(ISERROR(Table134237122[[#This Row],[Mean Change]]),"",IF(Table134237122[[#This Row],[Variable Name]]="","",IF(Table134237122[[#This Row],[Mean Change]]=2,Table134237122[Variable Name],"")))</f>
        <v/>
      </c>
      <c r="N5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2" s="15" t="str">
        <f>IF(ISERROR(Table134237122[[#This Row],[Mean Change]]),"",IF(Table134237122[[#This Row],[Variable Name]]="","",IF(Table134237122[[#This Row],[Mean Change]]=3,Table134237122[Variable Name],"")))</f>
        <v/>
      </c>
      <c r="P52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2" s="15" t="str">
        <f>IF(ISERROR(Table134237122[[#This Row],[Mean Change]]),"",IF(Table134237122[[#This Row],[Variable Name]]="","",IF(Table134237122[[#This Row],[Mean Change]]=4,Table134237122[Variable Name],"")))</f>
        <v/>
      </c>
      <c r="R5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2" s="15" t="str">
        <f>IF(ISERROR(Table134237122[[#This Row],[Mean Change]]),"",IF(Table134237122[[#This Row],[Variable Name]]="","",IF(Table134237122[[#This Row],[Mean Change]]=5,Table134237122[Variable Name],"")))</f>
        <v/>
      </c>
      <c r="T5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2" s="16" t="e">
        <f>IF(Table134237122[[#This Row],[Mean Change]]=1,AVERAGEIFS(Table134237122[MR],Table134237122[MR],"&lt;"&amp;Table134237122[[#This Row],[UL MR]],Table134237122[Mean Change],1),#N/A)</f>
        <v>#N/A</v>
      </c>
      <c r="W52" s="16" t="e">
        <f>IF(Table134237122[[#This Row],[Mean Change]]=2,AVERAGEIFS(Table134237122[MR],Table134237122[MR],"&lt;"&amp;Table134237122[[#This Row],[UL MR]],Table134237122[Mean Change],2),#N/A)</f>
        <v>#N/A</v>
      </c>
      <c r="X52" s="16" t="e">
        <f>IF(Table134237122[[#This Row],[Mean Change]]=3,AVERAGEIFS(Table134237122[MR],Table134237122[MR],"&lt;"&amp;Table134237122[[#This Row],[UL MR]],Table134237122[Mean Change],3),#N/A)</f>
        <v>#N/A</v>
      </c>
      <c r="Y52" s="16" t="e">
        <f>Table134237122[[#This Row],[Process Mean]]+(2.66*Table134237122[[#This Row],[MR Bar]])</f>
        <v>#N/A</v>
      </c>
      <c r="Z52" s="16" t="e">
        <f>Table134237122[[#This Row],[2nd Mean]]+(2.66*Table134237122[[#This Row],[MR Bar 2]])</f>
        <v>#N/A</v>
      </c>
      <c r="AA52" s="16" t="e">
        <f>Table134237122[[#This Row],[3rd Mean]]+(2.66*Table134237122[[#This Row],[MR Bar 3]])</f>
        <v>#N/A</v>
      </c>
      <c r="AB52" s="16" t="e">
        <f>Table134237122[[#This Row],[Process Mean]]-(2.66*Table134237122[[#This Row],[MR Bar]])</f>
        <v>#N/A</v>
      </c>
      <c r="AC52" s="16" t="e">
        <f>Table134237122[[#This Row],[2nd Mean]]-(2.66*Table134237122[[#This Row],[MR Bar 2]])</f>
        <v>#N/A</v>
      </c>
      <c r="AD52" s="16" t="e">
        <f>Table134237122[[#This Row],[3rd Mean]]-(2.66*Table134237122[[#This Row],[MR Bar 3]])</f>
        <v>#N/A</v>
      </c>
      <c r="AE52" s="16" t="e">
        <f>IF(Table134237122[[#This Row],[Date]]="",#N/A,IF(Table134237122[[#This Row],[Date]]&lt;$BS$26,#N/A,$BP$26))</f>
        <v>#N/A</v>
      </c>
      <c r="AF52" s="17">
        <f>MAX(Table134237122[Cohort Size])*2</f>
        <v>1264</v>
      </c>
      <c r="AG5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2" s="54" t="e">
        <f>IF(Table134237122[[#This Row],[Mean Change]]=1,(Table134237122[[#This Row],[Standard Deviation]]*3)+$T52,#N/A)</f>
        <v>#N/A</v>
      </c>
      <c r="AJ52" s="55" t="e">
        <f>IF(Table134237122[[#This Row],[Mean Change]]=1,$T52-(Table134237122[[#This Row],[Standard Deviation]]*3),#N/A)</f>
        <v>#N/A</v>
      </c>
      <c r="AK52" s="54" t="e">
        <f>IF(Table134237122[[#This Row],[Mean Change]]=2,(Table134237122[[#This Row],[Standard Deviation]]*3)+$T52,#N/A)</f>
        <v>#N/A</v>
      </c>
      <c r="AL52" s="55" t="e">
        <f>IF(Table134237122[[#This Row],[Mean Change]]=2,$T52-(Table134237122[[#This Row],[Standard Deviation]]*3),#N/A)</f>
        <v>#N/A</v>
      </c>
      <c r="AM52" s="55" t="e">
        <f>IF(Table134237122[[#This Row],[Mean Change]]=3,(Table134237122[[#This Row],[Standard Deviation]]*3)+$T52,#N/A)</f>
        <v>#N/A</v>
      </c>
      <c r="AN52" s="55" t="e">
        <f>IF(Table134237122[[#This Row],[Mean Change]]=3,$T52-(Table134237122[[#This Row],[Standard Deviation]]*3),#N/A)</f>
        <v>#N/A</v>
      </c>
      <c r="AO52" s="55" t="e">
        <f>IF(Table134237122[[#This Row],[Mean Change]]=4,(Table134237122[[#This Row],[Standard Deviation]]*3)+$T52,#N/A)</f>
        <v>#N/A</v>
      </c>
      <c r="AP52" s="55" t="e">
        <f>IF(Table134237122[[#This Row],[Mean Change]]=4,$T52-(Table134237122[[#This Row],[Standard Deviation]]*3),#N/A)</f>
        <v>#N/A</v>
      </c>
      <c r="AQ52" s="55" t="e">
        <f>IF(Table134237122[[#This Row],[Mean Change]]=5,(Table134237122[[#This Row],[Standard Deviation]]*3)+$T52,#N/A)</f>
        <v>#N/A</v>
      </c>
      <c r="AR52" s="55" t="e">
        <f>IF(Table134237122[[#This Row],[Mean Change]]=5,$T52-(Table134237122[[#This Row],[Standard Deviation]]*3),#N/A)</f>
        <v>#N/A</v>
      </c>
      <c r="BC52" s="101"/>
      <c r="BG52" s="101"/>
      <c r="BH52" s="30"/>
      <c r="BI52" s="30"/>
      <c r="BJ52" s="30"/>
      <c r="BK52" s="30"/>
      <c r="BL52" s="30"/>
      <c r="BM52" s="30"/>
      <c r="BN52" s="30"/>
      <c r="BO52" s="39"/>
      <c r="BP52" s="39"/>
      <c r="BQ52" s="39"/>
      <c r="BR52" s="30"/>
      <c r="BS52" s="30"/>
      <c r="BT52" s="30"/>
    </row>
    <row r="53" spans="2:72" ht="12.75" customHeight="1" x14ac:dyDescent="0.25">
      <c r="B53" s="9"/>
      <c r="C53" s="49"/>
      <c r="D53" s="21"/>
      <c r="E53" s="21" t="e">
        <f>IF(Table134237122[[#This Row],[Variable Name]]="",#N/A,Table134237122[[#This Row],[Variable Name]])</f>
        <v>#N/A</v>
      </c>
      <c r="F53" s="22" t="str">
        <f>IFERROR(IF(Table134237122[[#This Row],[Variable Name]]="","",IF(AG52&lt;&gt;AG53,"",ABS(Table134237122[[#This Row],[Variable Name]]-C52))),"")</f>
        <v/>
      </c>
      <c r="G53" s="23" t="e">
        <f>IF(Table134237122[[#This Row],[Mean Change]]=1,AVERAGEIFS(Table134237122[MR],Table134237122[Mean Change],1),#N/A)</f>
        <v>#N/A</v>
      </c>
      <c r="H53" s="23" t="e">
        <f>IF(Table134237122[[#This Row],[Mean Change]]=2,AVERAGEIFS(Table134237122[MR],Table134237122[Mean Change],2),#N/A)</f>
        <v>#N/A</v>
      </c>
      <c r="I53" s="23" t="e">
        <f>IF(Table134237122[[#This Row],[Mean Change]]=3,AVERAGEIFS(Table134237122[MR],Table134237122[Mean Change],3),#N/A)</f>
        <v>#N/A</v>
      </c>
      <c r="J5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3" s="15" t="str">
        <f>IF(ISERROR(Table134237122[[#This Row],[Mean Change]]),"",IF(Table134237122[[#This Row],[Variable Name]]="","",IF(Table134237122[[#This Row],[Mean Change]]=1,Table134237122[Variable Name],"")))</f>
        <v/>
      </c>
      <c r="L5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3" s="15" t="str">
        <f>IF(ISERROR(Table134237122[[#This Row],[Mean Change]]),"",IF(Table134237122[[#This Row],[Variable Name]]="","",IF(Table134237122[[#This Row],[Mean Change]]=2,Table134237122[Variable Name],"")))</f>
        <v/>
      </c>
      <c r="N5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3" s="15" t="str">
        <f>IF(ISERROR(Table134237122[[#This Row],[Mean Change]]),"",IF(Table134237122[[#This Row],[Variable Name]]="","",IF(Table134237122[[#This Row],[Mean Change]]=3,Table134237122[Variable Name],"")))</f>
        <v/>
      </c>
      <c r="P53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3" s="15" t="str">
        <f>IF(ISERROR(Table134237122[[#This Row],[Mean Change]]),"",IF(Table134237122[[#This Row],[Variable Name]]="","",IF(Table134237122[[#This Row],[Mean Change]]=4,Table134237122[Variable Name],"")))</f>
        <v/>
      </c>
      <c r="R5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3" s="15" t="str">
        <f>IF(ISERROR(Table134237122[[#This Row],[Mean Change]]),"",IF(Table134237122[[#This Row],[Variable Name]]="","",IF(Table134237122[[#This Row],[Mean Change]]=5,Table134237122[Variable Name],"")))</f>
        <v/>
      </c>
      <c r="T5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3" s="16" t="e">
        <f>IF(Table134237122[[#This Row],[Mean Change]]=1,AVERAGEIFS(Table134237122[MR],Table134237122[MR],"&lt;"&amp;Table134237122[[#This Row],[UL MR]],Table134237122[Mean Change],1),#N/A)</f>
        <v>#N/A</v>
      </c>
      <c r="W53" s="16" t="e">
        <f>IF(Table134237122[[#This Row],[Mean Change]]=2,AVERAGEIFS(Table134237122[MR],Table134237122[MR],"&lt;"&amp;Table134237122[[#This Row],[UL MR]],Table134237122[Mean Change],2),#N/A)</f>
        <v>#N/A</v>
      </c>
      <c r="X53" s="16" t="e">
        <f>IF(Table134237122[[#This Row],[Mean Change]]=3,AVERAGEIFS(Table134237122[MR],Table134237122[MR],"&lt;"&amp;Table134237122[[#This Row],[UL MR]],Table134237122[Mean Change],3),#N/A)</f>
        <v>#N/A</v>
      </c>
      <c r="Y53" s="16" t="e">
        <f>Table134237122[[#This Row],[Process Mean]]+(2.66*Table134237122[[#This Row],[MR Bar]])</f>
        <v>#N/A</v>
      </c>
      <c r="Z53" s="16" t="e">
        <f>Table134237122[[#This Row],[2nd Mean]]+(2.66*Table134237122[[#This Row],[MR Bar 2]])</f>
        <v>#N/A</v>
      </c>
      <c r="AA53" s="16" t="e">
        <f>Table134237122[[#This Row],[3rd Mean]]+(2.66*Table134237122[[#This Row],[MR Bar 3]])</f>
        <v>#N/A</v>
      </c>
      <c r="AB53" s="16" t="e">
        <f>Table134237122[[#This Row],[Process Mean]]-(2.66*Table134237122[[#This Row],[MR Bar]])</f>
        <v>#N/A</v>
      </c>
      <c r="AC53" s="16" t="e">
        <f>Table134237122[[#This Row],[2nd Mean]]-(2.66*Table134237122[[#This Row],[MR Bar 2]])</f>
        <v>#N/A</v>
      </c>
      <c r="AD53" s="16" t="e">
        <f>Table134237122[[#This Row],[3rd Mean]]-(2.66*Table134237122[[#This Row],[MR Bar 3]])</f>
        <v>#N/A</v>
      </c>
      <c r="AE53" s="16" t="e">
        <f>IF(Table134237122[[#This Row],[Date]]="",#N/A,IF(Table134237122[[#This Row],[Date]]&lt;$BS$26,#N/A,$BP$26))</f>
        <v>#N/A</v>
      </c>
      <c r="AF53" s="17">
        <f>MAX(Table134237122[Cohort Size])*2</f>
        <v>1264</v>
      </c>
      <c r="AG5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3" s="54" t="e">
        <f>IF(Table134237122[[#This Row],[Mean Change]]=1,(Table134237122[[#This Row],[Standard Deviation]]*3)+$T53,#N/A)</f>
        <v>#N/A</v>
      </c>
      <c r="AJ53" s="55" t="e">
        <f>IF(Table134237122[[#This Row],[Mean Change]]=1,$T53-(Table134237122[[#This Row],[Standard Deviation]]*3),#N/A)</f>
        <v>#N/A</v>
      </c>
      <c r="AK53" s="54" t="e">
        <f>IF(Table134237122[[#This Row],[Mean Change]]=2,(Table134237122[[#This Row],[Standard Deviation]]*3)+$T53,#N/A)</f>
        <v>#N/A</v>
      </c>
      <c r="AL53" s="55" t="e">
        <f>IF(Table134237122[[#This Row],[Mean Change]]=2,$T53-(Table134237122[[#This Row],[Standard Deviation]]*3),#N/A)</f>
        <v>#N/A</v>
      </c>
      <c r="AM53" s="55" t="e">
        <f>IF(Table134237122[[#This Row],[Mean Change]]=3,(Table134237122[[#This Row],[Standard Deviation]]*3)+$T53,#N/A)</f>
        <v>#N/A</v>
      </c>
      <c r="AN53" s="55" t="e">
        <f>IF(Table134237122[[#This Row],[Mean Change]]=3,$T53-(Table134237122[[#This Row],[Standard Deviation]]*3),#N/A)</f>
        <v>#N/A</v>
      </c>
      <c r="AO53" s="55" t="e">
        <f>IF(Table134237122[[#This Row],[Mean Change]]=4,(Table134237122[[#This Row],[Standard Deviation]]*3)+$T53,#N/A)</f>
        <v>#N/A</v>
      </c>
      <c r="AP53" s="55" t="e">
        <f>IF(Table134237122[[#This Row],[Mean Change]]=4,$T53-(Table134237122[[#This Row],[Standard Deviation]]*3),#N/A)</f>
        <v>#N/A</v>
      </c>
      <c r="AQ53" s="55" t="e">
        <f>IF(Table134237122[[#This Row],[Mean Change]]=5,(Table134237122[[#This Row],[Standard Deviation]]*3)+$T53,#N/A)</f>
        <v>#N/A</v>
      </c>
      <c r="AR53" s="55" t="e">
        <f>IF(Table134237122[[#This Row],[Mean Change]]=5,$T53-(Table134237122[[#This Row],[Standard Deviation]]*3),#N/A)</f>
        <v>#N/A</v>
      </c>
      <c r="BG53" s="101"/>
      <c r="BH53" s="30"/>
      <c r="BI53" s="30"/>
      <c r="BJ53" s="39"/>
      <c r="BK53" s="39"/>
      <c r="BL53" s="39"/>
      <c r="BM53" s="39"/>
      <c r="BN53" s="39"/>
      <c r="BO53" s="39"/>
      <c r="BP53" s="39"/>
      <c r="BQ53" s="39"/>
      <c r="BR53" s="30"/>
      <c r="BS53" s="30"/>
      <c r="BT53" s="30"/>
    </row>
    <row r="54" spans="2:72" ht="12.75" customHeight="1" x14ac:dyDescent="0.25">
      <c r="B54" s="9"/>
      <c r="C54" s="49"/>
      <c r="D54" s="21"/>
      <c r="E54" s="21" t="e">
        <f>IF(Table134237122[[#This Row],[Variable Name]]="",#N/A,Table134237122[[#This Row],[Variable Name]])</f>
        <v>#N/A</v>
      </c>
      <c r="F54" s="22" t="str">
        <f>IFERROR(IF(Table134237122[[#This Row],[Variable Name]]="","",IF(AG53&lt;&gt;AG54,"",ABS(Table134237122[[#This Row],[Variable Name]]-C53))),"")</f>
        <v/>
      </c>
      <c r="G54" s="23" t="e">
        <f>IF(Table134237122[[#This Row],[Mean Change]]=1,AVERAGEIFS(Table134237122[MR],Table134237122[Mean Change],1),#N/A)</f>
        <v>#N/A</v>
      </c>
      <c r="H54" s="23" t="e">
        <f>IF(Table134237122[[#This Row],[Mean Change]]=2,AVERAGEIFS(Table134237122[MR],Table134237122[Mean Change],2),#N/A)</f>
        <v>#N/A</v>
      </c>
      <c r="I54" s="23" t="e">
        <f>IF(Table134237122[[#This Row],[Mean Change]]=3,AVERAGEIFS(Table134237122[MR],Table134237122[Mean Change],3),#N/A)</f>
        <v>#N/A</v>
      </c>
      <c r="J5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4" s="15" t="str">
        <f>IF(ISERROR(Table134237122[[#This Row],[Mean Change]]),"",IF(Table134237122[[#This Row],[Variable Name]]="","",IF(Table134237122[[#This Row],[Mean Change]]=1,Table134237122[Variable Name],"")))</f>
        <v/>
      </c>
      <c r="L5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4" s="15" t="str">
        <f>IF(ISERROR(Table134237122[[#This Row],[Mean Change]]),"",IF(Table134237122[[#This Row],[Variable Name]]="","",IF(Table134237122[[#This Row],[Mean Change]]=2,Table134237122[Variable Name],"")))</f>
        <v/>
      </c>
      <c r="N5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4" s="15" t="str">
        <f>IF(ISERROR(Table134237122[[#This Row],[Mean Change]]),"",IF(Table134237122[[#This Row],[Variable Name]]="","",IF(Table134237122[[#This Row],[Mean Change]]=3,Table134237122[Variable Name],"")))</f>
        <v/>
      </c>
      <c r="P54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4" s="15" t="str">
        <f>IF(ISERROR(Table134237122[[#This Row],[Mean Change]]),"",IF(Table134237122[[#This Row],[Variable Name]]="","",IF(Table134237122[[#This Row],[Mean Change]]=4,Table134237122[Variable Name],"")))</f>
        <v/>
      </c>
      <c r="R5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4" s="15" t="str">
        <f>IF(ISERROR(Table134237122[[#This Row],[Mean Change]]),"",IF(Table134237122[[#This Row],[Variable Name]]="","",IF(Table134237122[[#This Row],[Mean Change]]=5,Table134237122[Variable Name],"")))</f>
        <v/>
      </c>
      <c r="T5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4" s="16" t="e">
        <f>IF(Table134237122[[#This Row],[Mean Change]]=1,AVERAGEIFS(Table134237122[MR],Table134237122[MR],"&lt;"&amp;Table134237122[[#This Row],[UL MR]],Table134237122[Mean Change],1),#N/A)</f>
        <v>#N/A</v>
      </c>
      <c r="W54" s="16" t="e">
        <f>IF(Table134237122[[#This Row],[Mean Change]]=2,AVERAGEIFS(Table134237122[MR],Table134237122[MR],"&lt;"&amp;Table134237122[[#This Row],[UL MR]],Table134237122[Mean Change],2),#N/A)</f>
        <v>#N/A</v>
      </c>
      <c r="X54" s="16" t="e">
        <f>IF(Table134237122[[#This Row],[Mean Change]]=3,AVERAGEIFS(Table134237122[MR],Table134237122[MR],"&lt;"&amp;Table134237122[[#This Row],[UL MR]],Table134237122[Mean Change],3),#N/A)</f>
        <v>#N/A</v>
      </c>
      <c r="Y54" s="16" t="e">
        <f>Table134237122[[#This Row],[Process Mean]]+(2.66*Table134237122[[#This Row],[MR Bar]])</f>
        <v>#N/A</v>
      </c>
      <c r="Z54" s="16" t="e">
        <f>Table134237122[[#This Row],[2nd Mean]]+(2.66*Table134237122[[#This Row],[MR Bar 2]])</f>
        <v>#N/A</v>
      </c>
      <c r="AA54" s="16" t="e">
        <f>Table134237122[[#This Row],[3rd Mean]]+(2.66*Table134237122[[#This Row],[MR Bar 3]])</f>
        <v>#N/A</v>
      </c>
      <c r="AB54" s="16" t="e">
        <f>Table134237122[[#This Row],[Process Mean]]-(2.66*Table134237122[[#This Row],[MR Bar]])</f>
        <v>#N/A</v>
      </c>
      <c r="AC54" s="16" t="e">
        <f>Table134237122[[#This Row],[2nd Mean]]-(2.66*Table134237122[[#This Row],[MR Bar 2]])</f>
        <v>#N/A</v>
      </c>
      <c r="AD54" s="16" t="e">
        <f>Table134237122[[#This Row],[3rd Mean]]-(2.66*Table134237122[[#This Row],[MR Bar 3]])</f>
        <v>#N/A</v>
      </c>
      <c r="AE54" s="16" t="e">
        <f>IF(Table134237122[[#This Row],[Date]]="",#N/A,IF(Table134237122[[#This Row],[Date]]&lt;$BS$26,#N/A,$BP$26))</f>
        <v>#N/A</v>
      </c>
      <c r="AF54" s="17">
        <f>MAX(Table134237122[Cohort Size])*2</f>
        <v>1264</v>
      </c>
      <c r="AG5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4" s="54" t="e">
        <f>IF(Table134237122[[#This Row],[Mean Change]]=1,(Table134237122[[#This Row],[Standard Deviation]]*3)+$T54,#N/A)</f>
        <v>#N/A</v>
      </c>
      <c r="AJ54" s="55" t="e">
        <f>IF(Table134237122[[#This Row],[Mean Change]]=1,$T54-(Table134237122[[#This Row],[Standard Deviation]]*3),#N/A)</f>
        <v>#N/A</v>
      </c>
      <c r="AK54" s="54" t="e">
        <f>IF(Table134237122[[#This Row],[Mean Change]]=2,(Table134237122[[#This Row],[Standard Deviation]]*3)+$T54,#N/A)</f>
        <v>#N/A</v>
      </c>
      <c r="AL54" s="55" t="e">
        <f>IF(Table134237122[[#This Row],[Mean Change]]=2,$T54-(Table134237122[[#This Row],[Standard Deviation]]*3),#N/A)</f>
        <v>#N/A</v>
      </c>
      <c r="AM54" s="55" t="e">
        <f>IF(Table134237122[[#This Row],[Mean Change]]=3,(Table134237122[[#This Row],[Standard Deviation]]*3)+$T54,#N/A)</f>
        <v>#N/A</v>
      </c>
      <c r="AN54" s="55" t="e">
        <f>IF(Table134237122[[#This Row],[Mean Change]]=3,$T54-(Table134237122[[#This Row],[Standard Deviation]]*3),#N/A)</f>
        <v>#N/A</v>
      </c>
      <c r="AO54" s="55" t="e">
        <f>IF(Table134237122[[#This Row],[Mean Change]]=4,(Table134237122[[#This Row],[Standard Deviation]]*3)+$T54,#N/A)</f>
        <v>#N/A</v>
      </c>
      <c r="AP54" s="55" t="e">
        <f>IF(Table134237122[[#This Row],[Mean Change]]=4,$T54-(Table134237122[[#This Row],[Standard Deviation]]*3),#N/A)</f>
        <v>#N/A</v>
      </c>
      <c r="AQ54" s="55" t="e">
        <f>IF(Table134237122[[#This Row],[Mean Change]]=5,(Table134237122[[#This Row],[Standard Deviation]]*3)+$T54,#N/A)</f>
        <v>#N/A</v>
      </c>
      <c r="AR54" s="55" t="e">
        <f>IF(Table134237122[[#This Row],[Mean Change]]=5,$T54-(Table134237122[[#This Row],[Standard Deviation]]*3),#N/A)</f>
        <v>#N/A</v>
      </c>
      <c r="AV54" s="20"/>
      <c r="BG54" s="101"/>
      <c r="BH54" s="39"/>
      <c r="BI54" s="39"/>
      <c r="BJ54" s="39"/>
      <c r="BK54" s="39"/>
      <c r="BL54" s="39"/>
      <c r="BM54" s="39"/>
      <c r="BN54" s="39"/>
    </row>
    <row r="55" spans="2:72" ht="12.75" customHeight="1" x14ac:dyDescent="0.25">
      <c r="B55" s="9"/>
      <c r="C55" s="49"/>
      <c r="D55" s="21"/>
      <c r="E55" s="21" t="e">
        <f>IF(Table134237122[[#This Row],[Variable Name]]="",#N/A,Table134237122[[#This Row],[Variable Name]])</f>
        <v>#N/A</v>
      </c>
      <c r="F55" s="22" t="str">
        <f>IFERROR(IF(Table134237122[[#This Row],[Variable Name]]="","",IF(AG54&lt;&gt;AG55,"",ABS(Table134237122[[#This Row],[Variable Name]]-C54))),"")</f>
        <v/>
      </c>
      <c r="G55" s="23" t="e">
        <f>IF(Table134237122[[#This Row],[Mean Change]]=1,AVERAGEIFS(Table134237122[MR],Table134237122[Mean Change],1),#N/A)</f>
        <v>#N/A</v>
      </c>
      <c r="H55" s="23" t="e">
        <f>IF(Table134237122[[#This Row],[Mean Change]]=2,AVERAGEIFS(Table134237122[MR],Table134237122[Mean Change],2),#N/A)</f>
        <v>#N/A</v>
      </c>
      <c r="I55" s="23" t="e">
        <f>IF(Table134237122[[#This Row],[Mean Change]]=3,AVERAGEIFS(Table134237122[MR],Table134237122[Mean Change],3),#N/A)</f>
        <v>#N/A</v>
      </c>
      <c r="J5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5" s="15" t="str">
        <f>IF(ISERROR(Table134237122[[#This Row],[Mean Change]]),"",IF(Table134237122[[#This Row],[Variable Name]]="","",IF(Table134237122[[#This Row],[Mean Change]]=1,Table134237122[Variable Name],"")))</f>
        <v/>
      </c>
      <c r="L5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5" s="15" t="str">
        <f>IF(ISERROR(Table134237122[[#This Row],[Mean Change]]),"",IF(Table134237122[[#This Row],[Variable Name]]="","",IF(Table134237122[[#This Row],[Mean Change]]=2,Table134237122[Variable Name],"")))</f>
        <v/>
      </c>
      <c r="N5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5" s="15" t="str">
        <f>IF(ISERROR(Table134237122[[#This Row],[Mean Change]]),"",IF(Table134237122[[#This Row],[Variable Name]]="","",IF(Table134237122[[#This Row],[Mean Change]]=3,Table134237122[Variable Name],"")))</f>
        <v/>
      </c>
      <c r="P55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5" s="15" t="str">
        <f>IF(ISERROR(Table134237122[[#This Row],[Mean Change]]),"",IF(Table134237122[[#This Row],[Variable Name]]="","",IF(Table134237122[[#This Row],[Mean Change]]=4,Table134237122[Variable Name],"")))</f>
        <v/>
      </c>
      <c r="R5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5" s="15" t="str">
        <f>IF(ISERROR(Table134237122[[#This Row],[Mean Change]]),"",IF(Table134237122[[#This Row],[Variable Name]]="","",IF(Table134237122[[#This Row],[Mean Change]]=5,Table134237122[Variable Name],"")))</f>
        <v/>
      </c>
      <c r="T5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5" s="16" t="e">
        <f>IF(Table134237122[[#This Row],[Mean Change]]=1,AVERAGEIFS(Table134237122[MR],Table134237122[MR],"&lt;"&amp;Table134237122[[#This Row],[UL MR]],Table134237122[Mean Change],1),#N/A)</f>
        <v>#N/A</v>
      </c>
      <c r="W55" s="16" t="e">
        <f>IF(Table134237122[[#This Row],[Mean Change]]=2,AVERAGEIFS(Table134237122[MR],Table134237122[MR],"&lt;"&amp;Table134237122[[#This Row],[UL MR]],Table134237122[Mean Change],2),#N/A)</f>
        <v>#N/A</v>
      </c>
      <c r="X55" s="16" t="e">
        <f>IF(Table134237122[[#This Row],[Mean Change]]=3,AVERAGEIFS(Table134237122[MR],Table134237122[MR],"&lt;"&amp;Table134237122[[#This Row],[UL MR]],Table134237122[Mean Change],3),#N/A)</f>
        <v>#N/A</v>
      </c>
      <c r="Y55" s="16" t="e">
        <f>Table134237122[[#This Row],[Process Mean]]+(2.66*Table134237122[[#This Row],[MR Bar]])</f>
        <v>#N/A</v>
      </c>
      <c r="Z55" s="16" t="e">
        <f>Table134237122[[#This Row],[2nd Mean]]+(2.66*Table134237122[[#This Row],[MR Bar 2]])</f>
        <v>#N/A</v>
      </c>
      <c r="AA55" s="16" t="e">
        <f>Table134237122[[#This Row],[3rd Mean]]+(2.66*Table134237122[[#This Row],[MR Bar 3]])</f>
        <v>#N/A</v>
      </c>
      <c r="AB55" s="16" t="e">
        <f>Table134237122[[#This Row],[Process Mean]]-(2.66*Table134237122[[#This Row],[MR Bar]])</f>
        <v>#N/A</v>
      </c>
      <c r="AC55" s="16" t="e">
        <f>Table134237122[[#This Row],[2nd Mean]]-(2.66*Table134237122[[#This Row],[MR Bar 2]])</f>
        <v>#N/A</v>
      </c>
      <c r="AD55" s="16" t="e">
        <f>Table134237122[[#This Row],[3rd Mean]]-(2.66*Table134237122[[#This Row],[MR Bar 3]])</f>
        <v>#N/A</v>
      </c>
      <c r="AE55" s="16" t="e">
        <f>IF(Table134237122[[#This Row],[Date]]="",#N/A,IF(Table134237122[[#This Row],[Date]]&lt;$BS$26,#N/A,$BP$26))</f>
        <v>#N/A</v>
      </c>
      <c r="AF55" s="17">
        <f>MAX(Table134237122[Cohort Size])*2</f>
        <v>1264</v>
      </c>
      <c r="AG5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5" s="54" t="e">
        <f>IF(Table134237122[[#This Row],[Mean Change]]=1,(Table134237122[[#This Row],[Standard Deviation]]*3)+$T55,#N/A)</f>
        <v>#N/A</v>
      </c>
      <c r="AJ55" s="55" t="e">
        <f>IF(Table134237122[[#This Row],[Mean Change]]=1,$T55-(Table134237122[[#This Row],[Standard Deviation]]*3),#N/A)</f>
        <v>#N/A</v>
      </c>
      <c r="AK55" s="54" t="e">
        <f>IF(Table134237122[[#This Row],[Mean Change]]=2,(Table134237122[[#This Row],[Standard Deviation]]*3)+$T55,#N/A)</f>
        <v>#N/A</v>
      </c>
      <c r="AL55" s="55" t="e">
        <f>IF(Table134237122[[#This Row],[Mean Change]]=2,$T55-(Table134237122[[#This Row],[Standard Deviation]]*3),#N/A)</f>
        <v>#N/A</v>
      </c>
      <c r="AM55" s="55" t="e">
        <f>IF(Table134237122[[#This Row],[Mean Change]]=3,(Table134237122[[#This Row],[Standard Deviation]]*3)+$T55,#N/A)</f>
        <v>#N/A</v>
      </c>
      <c r="AN55" s="55" t="e">
        <f>IF(Table134237122[[#This Row],[Mean Change]]=3,$T55-(Table134237122[[#This Row],[Standard Deviation]]*3),#N/A)</f>
        <v>#N/A</v>
      </c>
      <c r="AO55" s="55" t="e">
        <f>IF(Table134237122[[#This Row],[Mean Change]]=4,(Table134237122[[#This Row],[Standard Deviation]]*3)+$T55,#N/A)</f>
        <v>#N/A</v>
      </c>
      <c r="AP55" s="55" t="e">
        <f>IF(Table134237122[[#This Row],[Mean Change]]=4,$T55-(Table134237122[[#This Row],[Standard Deviation]]*3),#N/A)</f>
        <v>#N/A</v>
      </c>
      <c r="AQ55" s="55" t="e">
        <f>IF(Table134237122[[#This Row],[Mean Change]]=5,(Table134237122[[#This Row],[Standard Deviation]]*3)+$T55,#N/A)</f>
        <v>#N/A</v>
      </c>
      <c r="AR55" s="55" t="e">
        <f>IF(Table134237122[[#This Row],[Mean Change]]=5,$T55-(Table134237122[[#This Row],[Standard Deviation]]*3),#N/A)</f>
        <v>#N/A</v>
      </c>
      <c r="AV55" s="46"/>
      <c r="AW55" s="18"/>
      <c r="BG55" s="101"/>
      <c r="BH55" s="101"/>
      <c r="BI55" s="101"/>
      <c r="BJ55" s="101"/>
      <c r="BK55" s="101"/>
    </row>
    <row r="56" spans="2:72" ht="12.75" customHeight="1" x14ac:dyDescent="0.25">
      <c r="B56" s="9"/>
      <c r="C56" s="49"/>
      <c r="D56" s="21"/>
      <c r="E56" s="21" t="e">
        <f>IF(Table134237122[[#This Row],[Variable Name]]="",#N/A,Table134237122[[#This Row],[Variable Name]])</f>
        <v>#N/A</v>
      </c>
      <c r="F56" s="22" t="str">
        <f>IFERROR(IF(Table134237122[[#This Row],[Variable Name]]="","",IF(AG55&lt;&gt;AG56,"",ABS(Table134237122[[#This Row],[Variable Name]]-C55))),"")</f>
        <v/>
      </c>
      <c r="G56" s="23" t="e">
        <f>IF(Table134237122[[#This Row],[Mean Change]]=1,AVERAGEIFS(Table134237122[MR],Table134237122[Mean Change],1),#N/A)</f>
        <v>#N/A</v>
      </c>
      <c r="H56" s="23" t="e">
        <f>IF(Table134237122[[#This Row],[Mean Change]]=2,AVERAGEIFS(Table134237122[MR],Table134237122[Mean Change],2),#N/A)</f>
        <v>#N/A</v>
      </c>
      <c r="I56" s="23" t="e">
        <f>IF(Table134237122[[#This Row],[Mean Change]]=3,AVERAGEIFS(Table134237122[MR],Table134237122[Mean Change],3),#N/A)</f>
        <v>#N/A</v>
      </c>
      <c r="J5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6" s="15" t="str">
        <f>IF(ISERROR(Table134237122[[#This Row],[Mean Change]]),"",IF(Table134237122[[#This Row],[Variable Name]]="","",IF(Table134237122[[#This Row],[Mean Change]]=1,Table134237122[Variable Name],"")))</f>
        <v/>
      </c>
      <c r="L5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6" s="15" t="str">
        <f>IF(ISERROR(Table134237122[[#This Row],[Mean Change]]),"",IF(Table134237122[[#This Row],[Variable Name]]="","",IF(Table134237122[[#This Row],[Mean Change]]=2,Table134237122[Variable Name],"")))</f>
        <v/>
      </c>
      <c r="N5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6" s="15" t="str">
        <f>IF(ISERROR(Table134237122[[#This Row],[Mean Change]]),"",IF(Table134237122[[#This Row],[Variable Name]]="","",IF(Table134237122[[#This Row],[Mean Change]]=3,Table134237122[Variable Name],"")))</f>
        <v/>
      </c>
      <c r="P56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6" s="15" t="str">
        <f>IF(ISERROR(Table134237122[[#This Row],[Mean Change]]),"",IF(Table134237122[[#This Row],[Variable Name]]="","",IF(Table134237122[[#This Row],[Mean Change]]=4,Table134237122[Variable Name],"")))</f>
        <v/>
      </c>
      <c r="R5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6" s="15" t="str">
        <f>IF(ISERROR(Table134237122[[#This Row],[Mean Change]]),"",IF(Table134237122[[#This Row],[Variable Name]]="","",IF(Table134237122[[#This Row],[Mean Change]]=5,Table134237122[Variable Name],"")))</f>
        <v/>
      </c>
      <c r="T5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6" s="16" t="e">
        <f>IF(Table134237122[[#This Row],[Mean Change]]=1,AVERAGEIFS(Table134237122[MR],Table134237122[MR],"&lt;"&amp;Table134237122[[#This Row],[UL MR]],Table134237122[Mean Change],1),#N/A)</f>
        <v>#N/A</v>
      </c>
      <c r="W56" s="16" t="e">
        <f>IF(Table134237122[[#This Row],[Mean Change]]=2,AVERAGEIFS(Table134237122[MR],Table134237122[MR],"&lt;"&amp;Table134237122[[#This Row],[UL MR]],Table134237122[Mean Change],2),#N/A)</f>
        <v>#N/A</v>
      </c>
      <c r="X56" s="16" t="e">
        <f>IF(Table134237122[[#This Row],[Mean Change]]=3,AVERAGEIFS(Table134237122[MR],Table134237122[MR],"&lt;"&amp;Table134237122[[#This Row],[UL MR]],Table134237122[Mean Change],3),#N/A)</f>
        <v>#N/A</v>
      </c>
      <c r="Y56" s="16" t="e">
        <f>Table134237122[[#This Row],[Process Mean]]+(2.66*Table134237122[[#This Row],[MR Bar]])</f>
        <v>#N/A</v>
      </c>
      <c r="Z56" s="16" t="e">
        <f>Table134237122[[#This Row],[2nd Mean]]+(2.66*Table134237122[[#This Row],[MR Bar 2]])</f>
        <v>#N/A</v>
      </c>
      <c r="AA56" s="16" t="e">
        <f>Table134237122[[#This Row],[3rd Mean]]+(2.66*Table134237122[[#This Row],[MR Bar 3]])</f>
        <v>#N/A</v>
      </c>
      <c r="AB56" s="16" t="e">
        <f>Table134237122[[#This Row],[Process Mean]]-(2.66*Table134237122[[#This Row],[MR Bar]])</f>
        <v>#N/A</v>
      </c>
      <c r="AC56" s="16" t="e">
        <f>Table134237122[[#This Row],[2nd Mean]]-(2.66*Table134237122[[#This Row],[MR Bar 2]])</f>
        <v>#N/A</v>
      </c>
      <c r="AD56" s="16" t="e">
        <f>Table134237122[[#This Row],[3rd Mean]]-(2.66*Table134237122[[#This Row],[MR Bar 3]])</f>
        <v>#N/A</v>
      </c>
      <c r="AE56" s="16" t="e">
        <f>IF(Table134237122[[#This Row],[Date]]="",#N/A,IF(Table134237122[[#This Row],[Date]]&lt;$BS$26,#N/A,$BP$26))</f>
        <v>#N/A</v>
      </c>
      <c r="AF56" s="17">
        <f>MAX(Table134237122[Cohort Size])*2</f>
        <v>1264</v>
      </c>
      <c r="AG5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6" s="54" t="e">
        <f>IF(Table134237122[[#This Row],[Mean Change]]=1,(Table134237122[[#This Row],[Standard Deviation]]*3)+$T56,#N/A)</f>
        <v>#N/A</v>
      </c>
      <c r="AJ56" s="55" t="e">
        <f>IF(Table134237122[[#This Row],[Mean Change]]=1,$T56-(Table134237122[[#This Row],[Standard Deviation]]*3),#N/A)</f>
        <v>#N/A</v>
      </c>
      <c r="AK56" s="54" t="e">
        <f>IF(Table134237122[[#This Row],[Mean Change]]=2,(Table134237122[[#This Row],[Standard Deviation]]*3)+$T56,#N/A)</f>
        <v>#N/A</v>
      </c>
      <c r="AL56" s="55" t="e">
        <f>IF(Table134237122[[#This Row],[Mean Change]]=2,$T56-(Table134237122[[#This Row],[Standard Deviation]]*3),#N/A)</f>
        <v>#N/A</v>
      </c>
      <c r="AM56" s="55" t="e">
        <f>IF(Table134237122[[#This Row],[Mean Change]]=3,(Table134237122[[#This Row],[Standard Deviation]]*3)+$T56,#N/A)</f>
        <v>#N/A</v>
      </c>
      <c r="AN56" s="55" t="e">
        <f>IF(Table134237122[[#This Row],[Mean Change]]=3,$T56-(Table134237122[[#This Row],[Standard Deviation]]*3),#N/A)</f>
        <v>#N/A</v>
      </c>
      <c r="AO56" s="55" t="e">
        <f>IF(Table134237122[[#This Row],[Mean Change]]=4,(Table134237122[[#This Row],[Standard Deviation]]*3)+$T56,#N/A)</f>
        <v>#N/A</v>
      </c>
      <c r="AP56" s="55" t="e">
        <f>IF(Table134237122[[#This Row],[Mean Change]]=4,$T56-(Table134237122[[#This Row],[Standard Deviation]]*3),#N/A)</f>
        <v>#N/A</v>
      </c>
      <c r="AQ56" s="55" t="e">
        <f>IF(Table134237122[[#This Row],[Mean Change]]=5,(Table134237122[[#This Row],[Standard Deviation]]*3)+$T56,#N/A)</f>
        <v>#N/A</v>
      </c>
      <c r="AR56" s="55" t="e">
        <f>IF(Table134237122[[#This Row],[Mean Change]]=5,$T56-(Table134237122[[#This Row],[Standard Deviation]]*3),#N/A)</f>
        <v>#N/A</v>
      </c>
      <c r="AV56" s="46"/>
      <c r="AW56" s="18"/>
      <c r="BG56" s="101"/>
      <c r="BH56" s="101"/>
      <c r="BI56" s="101"/>
    </row>
    <row r="57" spans="2:72" ht="12.75" customHeight="1" x14ac:dyDescent="0.25">
      <c r="B57" s="9"/>
      <c r="C57" s="49"/>
      <c r="D57" s="21"/>
      <c r="E57" s="21" t="e">
        <f>IF(Table134237122[[#This Row],[Variable Name]]="",#N/A,Table134237122[[#This Row],[Variable Name]])</f>
        <v>#N/A</v>
      </c>
      <c r="F57" s="22" t="str">
        <f>IFERROR(IF(Table134237122[[#This Row],[Variable Name]]="","",IF(AG56&lt;&gt;AG57,"",ABS(Table134237122[[#This Row],[Variable Name]]-C56))),"")</f>
        <v/>
      </c>
      <c r="G57" s="23" t="e">
        <f>IF(Table134237122[[#This Row],[Mean Change]]=1,AVERAGEIFS(Table134237122[MR],Table134237122[Mean Change],1),#N/A)</f>
        <v>#N/A</v>
      </c>
      <c r="H57" s="23" t="e">
        <f>IF(Table134237122[[#This Row],[Mean Change]]=2,AVERAGEIFS(Table134237122[MR],Table134237122[Mean Change],2),#N/A)</f>
        <v>#N/A</v>
      </c>
      <c r="I57" s="23" t="e">
        <f>IF(Table134237122[[#This Row],[Mean Change]]=3,AVERAGEIFS(Table134237122[MR],Table134237122[Mean Change],3),#N/A)</f>
        <v>#N/A</v>
      </c>
      <c r="J5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7" s="15" t="str">
        <f>IF(ISERROR(Table134237122[[#This Row],[Mean Change]]),"",IF(Table134237122[[#This Row],[Variable Name]]="","",IF(Table134237122[[#This Row],[Mean Change]]=1,Table134237122[Variable Name],"")))</f>
        <v/>
      </c>
      <c r="L5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7" s="15" t="str">
        <f>IF(ISERROR(Table134237122[[#This Row],[Mean Change]]),"",IF(Table134237122[[#This Row],[Variable Name]]="","",IF(Table134237122[[#This Row],[Mean Change]]=2,Table134237122[Variable Name],"")))</f>
        <v/>
      </c>
      <c r="N5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7" s="15" t="str">
        <f>IF(ISERROR(Table134237122[[#This Row],[Mean Change]]),"",IF(Table134237122[[#This Row],[Variable Name]]="","",IF(Table134237122[[#This Row],[Mean Change]]=3,Table134237122[Variable Name],"")))</f>
        <v/>
      </c>
      <c r="P57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7" s="15" t="str">
        <f>IF(ISERROR(Table134237122[[#This Row],[Mean Change]]),"",IF(Table134237122[[#This Row],[Variable Name]]="","",IF(Table134237122[[#This Row],[Mean Change]]=4,Table134237122[Variable Name],"")))</f>
        <v/>
      </c>
      <c r="R5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7" s="15" t="str">
        <f>IF(ISERROR(Table134237122[[#This Row],[Mean Change]]),"",IF(Table134237122[[#This Row],[Variable Name]]="","",IF(Table134237122[[#This Row],[Mean Change]]=5,Table134237122[Variable Name],"")))</f>
        <v/>
      </c>
      <c r="T5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7" s="16" t="e">
        <f>IF(Table134237122[[#This Row],[Mean Change]]=1,AVERAGEIFS(Table134237122[MR],Table134237122[MR],"&lt;"&amp;Table134237122[[#This Row],[UL MR]],Table134237122[Mean Change],1),#N/A)</f>
        <v>#N/A</v>
      </c>
      <c r="W57" s="16" t="e">
        <f>IF(Table134237122[[#This Row],[Mean Change]]=2,AVERAGEIFS(Table134237122[MR],Table134237122[MR],"&lt;"&amp;Table134237122[[#This Row],[UL MR]],Table134237122[Mean Change],2),#N/A)</f>
        <v>#N/A</v>
      </c>
      <c r="X57" s="16" t="e">
        <f>IF(Table134237122[[#This Row],[Mean Change]]=3,AVERAGEIFS(Table134237122[MR],Table134237122[MR],"&lt;"&amp;Table134237122[[#This Row],[UL MR]],Table134237122[Mean Change],3),#N/A)</f>
        <v>#N/A</v>
      </c>
      <c r="Y57" s="16" t="e">
        <f>Table134237122[[#This Row],[Process Mean]]+(2.66*Table134237122[[#This Row],[MR Bar]])</f>
        <v>#N/A</v>
      </c>
      <c r="Z57" s="16" t="e">
        <f>Table134237122[[#This Row],[2nd Mean]]+(2.66*Table134237122[[#This Row],[MR Bar 2]])</f>
        <v>#N/A</v>
      </c>
      <c r="AA57" s="16" t="e">
        <f>Table134237122[[#This Row],[3rd Mean]]+(2.66*Table134237122[[#This Row],[MR Bar 3]])</f>
        <v>#N/A</v>
      </c>
      <c r="AB57" s="16" t="e">
        <f>Table134237122[[#This Row],[Process Mean]]-(2.66*Table134237122[[#This Row],[MR Bar]])</f>
        <v>#N/A</v>
      </c>
      <c r="AC57" s="16" t="e">
        <f>Table134237122[[#This Row],[2nd Mean]]-(2.66*Table134237122[[#This Row],[MR Bar 2]])</f>
        <v>#N/A</v>
      </c>
      <c r="AD57" s="16" t="e">
        <f>Table134237122[[#This Row],[3rd Mean]]-(2.66*Table134237122[[#This Row],[MR Bar 3]])</f>
        <v>#N/A</v>
      </c>
      <c r="AE57" s="16" t="e">
        <f>IF(Table134237122[[#This Row],[Date]]="",#N/A,IF(Table134237122[[#This Row],[Date]]&lt;$BS$26,#N/A,$BP$26))</f>
        <v>#N/A</v>
      </c>
      <c r="AF57" s="17">
        <f>MAX(Table134237122[Cohort Size])*2</f>
        <v>1264</v>
      </c>
      <c r="AG5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7" s="54" t="e">
        <f>IF(Table134237122[[#This Row],[Mean Change]]=1,(Table134237122[[#This Row],[Standard Deviation]]*3)+$T57,#N/A)</f>
        <v>#N/A</v>
      </c>
      <c r="AJ57" s="55" t="e">
        <f>IF(Table134237122[[#This Row],[Mean Change]]=1,$T57-(Table134237122[[#This Row],[Standard Deviation]]*3),#N/A)</f>
        <v>#N/A</v>
      </c>
      <c r="AK57" s="54" t="e">
        <f>IF(Table134237122[[#This Row],[Mean Change]]=2,(Table134237122[[#This Row],[Standard Deviation]]*3)+$T57,#N/A)</f>
        <v>#N/A</v>
      </c>
      <c r="AL57" s="55" t="e">
        <f>IF(Table134237122[[#This Row],[Mean Change]]=2,$T57-(Table134237122[[#This Row],[Standard Deviation]]*3),#N/A)</f>
        <v>#N/A</v>
      </c>
      <c r="AM57" s="55" t="e">
        <f>IF(Table134237122[[#This Row],[Mean Change]]=3,(Table134237122[[#This Row],[Standard Deviation]]*3)+$T57,#N/A)</f>
        <v>#N/A</v>
      </c>
      <c r="AN57" s="55" t="e">
        <f>IF(Table134237122[[#This Row],[Mean Change]]=3,$T57-(Table134237122[[#This Row],[Standard Deviation]]*3),#N/A)</f>
        <v>#N/A</v>
      </c>
      <c r="AO57" s="55" t="e">
        <f>IF(Table134237122[[#This Row],[Mean Change]]=4,(Table134237122[[#This Row],[Standard Deviation]]*3)+$T57,#N/A)</f>
        <v>#N/A</v>
      </c>
      <c r="AP57" s="55" t="e">
        <f>IF(Table134237122[[#This Row],[Mean Change]]=4,$T57-(Table134237122[[#This Row],[Standard Deviation]]*3),#N/A)</f>
        <v>#N/A</v>
      </c>
      <c r="AQ57" s="55" t="e">
        <f>IF(Table134237122[[#This Row],[Mean Change]]=5,(Table134237122[[#This Row],[Standard Deviation]]*3)+$T57,#N/A)</f>
        <v>#N/A</v>
      </c>
      <c r="AR57" s="55" t="e">
        <f>IF(Table134237122[[#This Row],[Mean Change]]=5,$T57-(Table134237122[[#This Row],[Standard Deviation]]*3),#N/A)</f>
        <v>#N/A</v>
      </c>
    </row>
    <row r="58" spans="2:72" ht="12.75" customHeight="1" x14ac:dyDescent="0.25">
      <c r="B58" s="9"/>
      <c r="C58" s="49"/>
      <c r="D58" s="21"/>
      <c r="E58" s="21" t="e">
        <f>IF(Table134237122[[#This Row],[Variable Name]]="",#N/A,Table134237122[[#This Row],[Variable Name]])</f>
        <v>#N/A</v>
      </c>
      <c r="F58" s="22" t="str">
        <f>IFERROR(IF(Table134237122[[#This Row],[Variable Name]]="","",IF(AG57&lt;&gt;AG58,"",ABS(Table134237122[[#This Row],[Variable Name]]-C57))),"")</f>
        <v/>
      </c>
      <c r="G58" s="23" t="e">
        <f>IF(Table134237122[[#This Row],[Mean Change]]=1,AVERAGEIFS(Table134237122[MR],Table134237122[Mean Change],1),#N/A)</f>
        <v>#N/A</v>
      </c>
      <c r="H58" s="23" t="e">
        <f>IF(Table134237122[[#This Row],[Mean Change]]=2,AVERAGEIFS(Table134237122[MR],Table134237122[Mean Change],2),#N/A)</f>
        <v>#N/A</v>
      </c>
      <c r="I58" s="23" t="e">
        <f>IF(Table134237122[[#This Row],[Mean Change]]=3,AVERAGEIFS(Table134237122[MR],Table134237122[Mean Change],3),#N/A)</f>
        <v>#N/A</v>
      </c>
      <c r="J5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8" s="15" t="str">
        <f>IF(ISERROR(Table134237122[[#This Row],[Mean Change]]),"",IF(Table134237122[[#This Row],[Variable Name]]="","",IF(Table134237122[[#This Row],[Mean Change]]=1,Table134237122[Variable Name],"")))</f>
        <v/>
      </c>
      <c r="L5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8" s="15" t="str">
        <f>IF(ISERROR(Table134237122[[#This Row],[Mean Change]]),"",IF(Table134237122[[#This Row],[Variable Name]]="","",IF(Table134237122[[#This Row],[Mean Change]]=2,Table134237122[Variable Name],"")))</f>
        <v/>
      </c>
      <c r="N5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8" s="15" t="str">
        <f>IF(ISERROR(Table134237122[[#This Row],[Mean Change]]),"",IF(Table134237122[[#This Row],[Variable Name]]="","",IF(Table134237122[[#This Row],[Mean Change]]=3,Table134237122[Variable Name],"")))</f>
        <v/>
      </c>
      <c r="P58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8" s="15" t="str">
        <f>IF(ISERROR(Table134237122[[#This Row],[Mean Change]]),"",IF(Table134237122[[#This Row],[Variable Name]]="","",IF(Table134237122[[#This Row],[Mean Change]]=4,Table134237122[Variable Name],"")))</f>
        <v/>
      </c>
      <c r="R5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8" s="15" t="str">
        <f>IF(ISERROR(Table134237122[[#This Row],[Mean Change]]),"",IF(Table134237122[[#This Row],[Variable Name]]="","",IF(Table134237122[[#This Row],[Mean Change]]=5,Table134237122[Variable Name],"")))</f>
        <v/>
      </c>
      <c r="T5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8" s="16" t="e">
        <f>IF(Table134237122[[#This Row],[Mean Change]]=1,AVERAGEIFS(Table134237122[MR],Table134237122[MR],"&lt;"&amp;Table134237122[[#This Row],[UL MR]],Table134237122[Mean Change],1),#N/A)</f>
        <v>#N/A</v>
      </c>
      <c r="W58" s="16" t="e">
        <f>IF(Table134237122[[#This Row],[Mean Change]]=2,AVERAGEIFS(Table134237122[MR],Table134237122[MR],"&lt;"&amp;Table134237122[[#This Row],[UL MR]],Table134237122[Mean Change],2),#N/A)</f>
        <v>#N/A</v>
      </c>
      <c r="X58" s="16" t="e">
        <f>IF(Table134237122[[#This Row],[Mean Change]]=3,AVERAGEIFS(Table134237122[MR],Table134237122[MR],"&lt;"&amp;Table134237122[[#This Row],[UL MR]],Table134237122[Mean Change],3),#N/A)</f>
        <v>#N/A</v>
      </c>
      <c r="Y58" s="16" t="e">
        <f>Table134237122[[#This Row],[Process Mean]]+(2.66*Table134237122[[#This Row],[MR Bar]])</f>
        <v>#N/A</v>
      </c>
      <c r="Z58" s="16" t="e">
        <f>Table134237122[[#This Row],[2nd Mean]]+(2.66*Table134237122[[#This Row],[MR Bar 2]])</f>
        <v>#N/A</v>
      </c>
      <c r="AA58" s="16" t="e">
        <f>Table134237122[[#This Row],[3rd Mean]]+(2.66*Table134237122[[#This Row],[MR Bar 3]])</f>
        <v>#N/A</v>
      </c>
      <c r="AB58" s="16" t="e">
        <f>Table134237122[[#This Row],[Process Mean]]-(2.66*Table134237122[[#This Row],[MR Bar]])</f>
        <v>#N/A</v>
      </c>
      <c r="AC58" s="16" t="e">
        <f>Table134237122[[#This Row],[2nd Mean]]-(2.66*Table134237122[[#This Row],[MR Bar 2]])</f>
        <v>#N/A</v>
      </c>
      <c r="AD58" s="16" t="e">
        <f>Table134237122[[#This Row],[3rd Mean]]-(2.66*Table134237122[[#This Row],[MR Bar 3]])</f>
        <v>#N/A</v>
      </c>
      <c r="AE58" s="16" t="e">
        <f>IF(Table134237122[[#This Row],[Date]]="",#N/A,IF(Table134237122[[#This Row],[Date]]&lt;$BS$26,#N/A,$BP$26))</f>
        <v>#N/A</v>
      </c>
      <c r="AF58" s="17">
        <f>MAX(Table134237122[Cohort Size])*2</f>
        <v>1264</v>
      </c>
      <c r="AG5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8" s="54" t="e">
        <f>IF(Table134237122[[#This Row],[Mean Change]]=1,(Table134237122[[#This Row],[Standard Deviation]]*3)+$T58,#N/A)</f>
        <v>#N/A</v>
      </c>
      <c r="AJ58" s="55" t="e">
        <f>IF(Table134237122[[#This Row],[Mean Change]]=1,$T58-(Table134237122[[#This Row],[Standard Deviation]]*3),#N/A)</f>
        <v>#N/A</v>
      </c>
      <c r="AK58" s="54" t="e">
        <f>IF(Table134237122[[#This Row],[Mean Change]]=2,(Table134237122[[#This Row],[Standard Deviation]]*3)+$T58,#N/A)</f>
        <v>#N/A</v>
      </c>
      <c r="AL58" s="55" t="e">
        <f>IF(Table134237122[[#This Row],[Mean Change]]=2,$T58-(Table134237122[[#This Row],[Standard Deviation]]*3),#N/A)</f>
        <v>#N/A</v>
      </c>
      <c r="AM58" s="55" t="e">
        <f>IF(Table134237122[[#This Row],[Mean Change]]=3,(Table134237122[[#This Row],[Standard Deviation]]*3)+$T58,#N/A)</f>
        <v>#N/A</v>
      </c>
      <c r="AN58" s="55" t="e">
        <f>IF(Table134237122[[#This Row],[Mean Change]]=3,$T58-(Table134237122[[#This Row],[Standard Deviation]]*3),#N/A)</f>
        <v>#N/A</v>
      </c>
      <c r="AO58" s="55" t="e">
        <f>IF(Table134237122[[#This Row],[Mean Change]]=4,(Table134237122[[#This Row],[Standard Deviation]]*3)+$T58,#N/A)</f>
        <v>#N/A</v>
      </c>
      <c r="AP58" s="55" t="e">
        <f>IF(Table134237122[[#This Row],[Mean Change]]=4,$T58-(Table134237122[[#This Row],[Standard Deviation]]*3),#N/A)</f>
        <v>#N/A</v>
      </c>
      <c r="AQ58" s="55" t="e">
        <f>IF(Table134237122[[#This Row],[Mean Change]]=5,(Table134237122[[#This Row],[Standard Deviation]]*3)+$T58,#N/A)</f>
        <v>#N/A</v>
      </c>
      <c r="AR58" s="55" t="e">
        <f>IF(Table134237122[[#This Row],[Mean Change]]=5,$T58-(Table134237122[[#This Row],[Standard Deviation]]*3),#N/A)</f>
        <v>#N/A</v>
      </c>
    </row>
    <row r="59" spans="2:72" ht="12.75" customHeight="1" x14ac:dyDescent="0.25">
      <c r="B59" s="9"/>
      <c r="C59" s="49"/>
      <c r="D59" s="21"/>
      <c r="E59" s="21" t="e">
        <f>IF(Table134237122[[#This Row],[Variable Name]]="",#N/A,Table134237122[[#This Row],[Variable Name]])</f>
        <v>#N/A</v>
      </c>
      <c r="F59" s="22" t="str">
        <f>IFERROR(IF(Table134237122[[#This Row],[Variable Name]]="","",IF(AG58&lt;&gt;AG59,"",ABS(Table134237122[[#This Row],[Variable Name]]-C58))),"")</f>
        <v/>
      </c>
      <c r="G59" s="23" t="e">
        <f>IF(Table134237122[[#This Row],[Mean Change]]=1,AVERAGEIFS(Table134237122[MR],Table134237122[Mean Change],1),#N/A)</f>
        <v>#N/A</v>
      </c>
      <c r="H59" s="23" t="e">
        <f>IF(Table134237122[[#This Row],[Mean Change]]=2,AVERAGEIFS(Table134237122[MR],Table134237122[Mean Change],2),#N/A)</f>
        <v>#N/A</v>
      </c>
      <c r="I59" s="23" t="e">
        <f>IF(Table134237122[[#This Row],[Mean Change]]=3,AVERAGEIFS(Table134237122[MR],Table134237122[Mean Change],3),#N/A)</f>
        <v>#N/A</v>
      </c>
      <c r="J5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59" s="15" t="str">
        <f>IF(ISERROR(Table134237122[[#This Row],[Mean Change]]),"",IF(Table134237122[[#This Row],[Variable Name]]="","",IF(Table134237122[[#This Row],[Mean Change]]=1,Table134237122[Variable Name],"")))</f>
        <v/>
      </c>
      <c r="L5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59" s="15" t="str">
        <f>IF(ISERROR(Table134237122[[#This Row],[Mean Change]]),"",IF(Table134237122[[#This Row],[Variable Name]]="","",IF(Table134237122[[#This Row],[Mean Change]]=2,Table134237122[Variable Name],"")))</f>
        <v/>
      </c>
      <c r="N5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59" s="15" t="str">
        <f>IF(ISERROR(Table134237122[[#This Row],[Mean Change]]),"",IF(Table134237122[[#This Row],[Variable Name]]="","",IF(Table134237122[[#This Row],[Mean Change]]=3,Table134237122[Variable Name],"")))</f>
        <v/>
      </c>
      <c r="P59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59" s="15" t="str">
        <f>IF(ISERROR(Table134237122[[#This Row],[Mean Change]]),"",IF(Table134237122[[#This Row],[Variable Name]]="","",IF(Table134237122[[#This Row],[Mean Change]]=4,Table134237122[Variable Name],"")))</f>
        <v/>
      </c>
      <c r="R5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59" s="15" t="str">
        <f>IF(ISERROR(Table134237122[[#This Row],[Mean Change]]),"",IF(Table134237122[[#This Row],[Variable Name]]="","",IF(Table134237122[[#This Row],[Mean Change]]=5,Table134237122[Variable Name],"")))</f>
        <v/>
      </c>
      <c r="T5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5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59" s="16" t="e">
        <f>IF(Table134237122[[#This Row],[Mean Change]]=1,AVERAGEIFS(Table134237122[MR],Table134237122[MR],"&lt;"&amp;Table134237122[[#This Row],[UL MR]],Table134237122[Mean Change],1),#N/A)</f>
        <v>#N/A</v>
      </c>
      <c r="W59" s="16" t="e">
        <f>IF(Table134237122[[#This Row],[Mean Change]]=2,AVERAGEIFS(Table134237122[MR],Table134237122[MR],"&lt;"&amp;Table134237122[[#This Row],[UL MR]],Table134237122[Mean Change],2),#N/A)</f>
        <v>#N/A</v>
      </c>
      <c r="X59" s="16" t="e">
        <f>IF(Table134237122[[#This Row],[Mean Change]]=3,AVERAGEIFS(Table134237122[MR],Table134237122[MR],"&lt;"&amp;Table134237122[[#This Row],[UL MR]],Table134237122[Mean Change],3),#N/A)</f>
        <v>#N/A</v>
      </c>
      <c r="Y59" s="16" t="e">
        <f>Table134237122[[#This Row],[Process Mean]]+(2.66*Table134237122[[#This Row],[MR Bar]])</f>
        <v>#N/A</v>
      </c>
      <c r="Z59" s="16" t="e">
        <f>Table134237122[[#This Row],[2nd Mean]]+(2.66*Table134237122[[#This Row],[MR Bar 2]])</f>
        <v>#N/A</v>
      </c>
      <c r="AA59" s="16" t="e">
        <f>Table134237122[[#This Row],[3rd Mean]]+(2.66*Table134237122[[#This Row],[MR Bar 3]])</f>
        <v>#N/A</v>
      </c>
      <c r="AB59" s="16" t="e">
        <f>Table134237122[[#This Row],[Process Mean]]-(2.66*Table134237122[[#This Row],[MR Bar]])</f>
        <v>#N/A</v>
      </c>
      <c r="AC59" s="16" t="e">
        <f>Table134237122[[#This Row],[2nd Mean]]-(2.66*Table134237122[[#This Row],[MR Bar 2]])</f>
        <v>#N/A</v>
      </c>
      <c r="AD59" s="16" t="e">
        <f>Table134237122[[#This Row],[3rd Mean]]-(2.66*Table134237122[[#This Row],[MR Bar 3]])</f>
        <v>#N/A</v>
      </c>
      <c r="AE59" s="16" t="e">
        <f>IF(Table134237122[[#This Row],[Date]]="",#N/A,IF(Table134237122[[#This Row],[Date]]&lt;$BS$26,#N/A,$BP$26))</f>
        <v>#N/A</v>
      </c>
      <c r="AF59" s="17">
        <f>MAX(Table134237122[Cohort Size])*2</f>
        <v>1264</v>
      </c>
      <c r="AG5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5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59" s="54" t="e">
        <f>IF(Table134237122[[#This Row],[Mean Change]]=1,(Table134237122[[#This Row],[Standard Deviation]]*3)+$T59,#N/A)</f>
        <v>#N/A</v>
      </c>
      <c r="AJ59" s="55" t="e">
        <f>IF(Table134237122[[#This Row],[Mean Change]]=1,$T59-(Table134237122[[#This Row],[Standard Deviation]]*3),#N/A)</f>
        <v>#N/A</v>
      </c>
      <c r="AK59" s="54" t="e">
        <f>IF(Table134237122[[#This Row],[Mean Change]]=2,(Table134237122[[#This Row],[Standard Deviation]]*3)+$T59,#N/A)</f>
        <v>#N/A</v>
      </c>
      <c r="AL59" s="55" t="e">
        <f>IF(Table134237122[[#This Row],[Mean Change]]=2,$T59-(Table134237122[[#This Row],[Standard Deviation]]*3),#N/A)</f>
        <v>#N/A</v>
      </c>
      <c r="AM59" s="55" t="e">
        <f>IF(Table134237122[[#This Row],[Mean Change]]=3,(Table134237122[[#This Row],[Standard Deviation]]*3)+$T59,#N/A)</f>
        <v>#N/A</v>
      </c>
      <c r="AN59" s="55" t="e">
        <f>IF(Table134237122[[#This Row],[Mean Change]]=3,$T59-(Table134237122[[#This Row],[Standard Deviation]]*3),#N/A)</f>
        <v>#N/A</v>
      </c>
      <c r="AO59" s="55" t="e">
        <f>IF(Table134237122[[#This Row],[Mean Change]]=4,(Table134237122[[#This Row],[Standard Deviation]]*3)+$T59,#N/A)</f>
        <v>#N/A</v>
      </c>
      <c r="AP59" s="55" t="e">
        <f>IF(Table134237122[[#This Row],[Mean Change]]=4,$T59-(Table134237122[[#This Row],[Standard Deviation]]*3),#N/A)</f>
        <v>#N/A</v>
      </c>
      <c r="AQ59" s="55" t="e">
        <f>IF(Table134237122[[#This Row],[Mean Change]]=5,(Table134237122[[#This Row],[Standard Deviation]]*3)+$T59,#N/A)</f>
        <v>#N/A</v>
      </c>
      <c r="AR59" s="55" t="e">
        <f>IF(Table134237122[[#This Row],[Mean Change]]=5,$T59-(Table134237122[[#This Row],[Standard Deviation]]*3),#N/A)</f>
        <v>#N/A</v>
      </c>
    </row>
    <row r="60" spans="2:72" ht="12.75" customHeight="1" x14ac:dyDescent="0.25">
      <c r="B60" s="9"/>
      <c r="C60" s="49"/>
      <c r="D60" s="21"/>
      <c r="E60" s="21" t="e">
        <f>IF(Table134237122[[#This Row],[Variable Name]]="",#N/A,Table134237122[[#This Row],[Variable Name]])</f>
        <v>#N/A</v>
      </c>
      <c r="F60" s="22" t="str">
        <f>IFERROR(IF(Table134237122[[#This Row],[Variable Name]]="","",IF(AG59&lt;&gt;AG60,"",ABS(Table134237122[[#This Row],[Variable Name]]-C59))),"")</f>
        <v/>
      </c>
      <c r="G60" s="23" t="e">
        <f>IF(Table134237122[[#This Row],[Mean Change]]=1,AVERAGEIFS(Table134237122[MR],Table134237122[Mean Change],1),#N/A)</f>
        <v>#N/A</v>
      </c>
      <c r="H60" s="23" t="e">
        <f>IF(Table134237122[[#This Row],[Mean Change]]=2,AVERAGEIFS(Table134237122[MR],Table134237122[Mean Change],2),#N/A)</f>
        <v>#N/A</v>
      </c>
      <c r="I60" s="23" t="e">
        <f>IF(Table134237122[[#This Row],[Mean Change]]=3,AVERAGEIFS(Table134237122[MR],Table134237122[Mean Change],3),#N/A)</f>
        <v>#N/A</v>
      </c>
      <c r="J6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0" s="15" t="str">
        <f>IF(ISERROR(Table134237122[[#This Row],[Mean Change]]),"",IF(Table134237122[[#This Row],[Variable Name]]="","",IF(Table134237122[[#This Row],[Mean Change]]=1,Table134237122[Variable Name],"")))</f>
        <v/>
      </c>
      <c r="L6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0" s="15" t="str">
        <f>IF(ISERROR(Table134237122[[#This Row],[Mean Change]]),"",IF(Table134237122[[#This Row],[Variable Name]]="","",IF(Table134237122[[#This Row],[Mean Change]]=2,Table134237122[Variable Name],"")))</f>
        <v/>
      </c>
      <c r="N6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0" s="15" t="str">
        <f>IF(ISERROR(Table134237122[[#This Row],[Mean Change]]),"",IF(Table134237122[[#This Row],[Variable Name]]="","",IF(Table134237122[[#This Row],[Mean Change]]=3,Table134237122[Variable Name],"")))</f>
        <v/>
      </c>
      <c r="P60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60" s="15" t="str">
        <f>IF(ISERROR(Table134237122[[#This Row],[Mean Change]]),"",IF(Table134237122[[#This Row],[Variable Name]]="","",IF(Table134237122[[#This Row],[Mean Change]]=4,Table134237122[Variable Name],"")))</f>
        <v/>
      </c>
      <c r="R6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0" s="15" t="str">
        <f>IF(ISERROR(Table134237122[[#This Row],[Mean Change]]),"",IF(Table134237122[[#This Row],[Variable Name]]="","",IF(Table134237122[[#This Row],[Mean Change]]=5,Table134237122[Variable Name],"")))</f>
        <v/>
      </c>
      <c r="T6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0" s="16" t="e">
        <f>IF(Table134237122[[#This Row],[Mean Change]]=1,AVERAGEIFS(Table134237122[MR],Table134237122[MR],"&lt;"&amp;Table134237122[[#This Row],[UL MR]],Table134237122[Mean Change],1),#N/A)</f>
        <v>#N/A</v>
      </c>
      <c r="W60" s="16" t="e">
        <f>IF(Table134237122[[#This Row],[Mean Change]]=2,AVERAGEIFS(Table134237122[MR],Table134237122[MR],"&lt;"&amp;Table134237122[[#This Row],[UL MR]],Table134237122[Mean Change],2),#N/A)</f>
        <v>#N/A</v>
      </c>
      <c r="X60" s="16" t="e">
        <f>IF(Table134237122[[#This Row],[Mean Change]]=3,AVERAGEIFS(Table134237122[MR],Table134237122[MR],"&lt;"&amp;Table134237122[[#This Row],[UL MR]],Table134237122[Mean Change],3),#N/A)</f>
        <v>#N/A</v>
      </c>
      <c r="Y60" s="16" t="e">
        <f>Table134237122[[#This Row],[Process Mean]]+(2.66*Table134237122[[#This Row],[MR Bar]])</f>
        <v>#N/A</v>
      </c>
      <c r="Z60" s="16" t="e">
        <f>Table134237122[[#This Row],[2nd Mean]]+(2.66*Table134237122[[#This Row],[MR Bar 2]])</f>
        <v>#N/A</v>
      </c>
      <c r="AA60" s="16" t="e">
        <f>Table134237122[[#This Row],[3rd Mean]]+(2.66*Table134237122[[#This Row],[MR Bar 3]])</f>
        <v>#N/A</v>
      </c>
      <c r="AB60" s="16" t="e">
        <f>Table134237122[[#This Row],[Process Mean]]-(2.66*Table134237122[[#This Row],[MR Bar]])</f>
        <v>#N/A</v>
      </c>
      <c r="AC60" s="16" t="e">
        <f>Table134237122[[#This Row],[2nd Mean]]-(2.66*Table134237122[[#This Row],[MR Bar 2]])</f>
        <v>#N/A</v>
      </c>
      <c r="AD60" s="16" t="e">
        <f>Table134237122[[#This Row],[3rd Mean]]-(2.66*Table134237122[[#This Row],[MR Bar 3]])</f>
        <v>#N/A</v>
      </c>
      <c r="AE60" s="16" t="e">
        <f>IF(Table134237122[[#This Row],[Date]]="",#N/A,IF(Table134237122[[#This Row],[Date]]&lt;$BS$26,#N/A,$BP$26))</f>
        <v>#N/A</v>
      </c>
      <c r="AF60" s="17">
        <f>MAX(Table134237122[Cohort Size])*2</f>
        <v>1264</v>
      </c>
      <c r="AG6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0" s="54" t="e">
        <f>IF(Table134237122[[#This Row],[Mean Change]]=1,(Table134237122[[#This Row],[Standard Deviation]]*3)+$T60,#N/A)</f>
        <v>#N/A</v>
      </c>
      <c r="AJ60" s="55" t="e">
        <f>IF(Table134237122[[#This Row],[Mean Change]]=1,$T60-(Table134237122[[#This Row],[Standard Deviation]]*3),#N/A)</f>
        <v>#N/A</v>
      </c>
      <c r="AK60" s="54" t="e">
        <f>IF(Table134237122[[#This Row],[Mean Change]]=2,(Table134237122[[#This Row],[Standard Deviation]]*3)+$T60,#N/A)</f>
        <v>#N/A</v>
      </c>
      <c r="AL60" s="55" t="e">
        <f>IF(Table134237122[[#This Row],[Mean Change]]=2,$T60-(Table134237122[[#This Row],[Standard Deviation]]*3),#N/A)</f>
        <v>#N/A</v>
      </c>
      <c r="AM60" s="55" t="e">
        <f>IF(Table134237122[[#This Row],[Mean Change]]=3,(Table134237122[[#This Row],[Standard Deviation]]*3)+$T60,#N/A)</f>
        <v>#N/A</v>
      </c>
      <c r="AN60" s="55" t="e">
        <f>IF(Table134237122[[#This Row],[Mean Change]]=3,$T60-(Table134237122[[#This Row],[Standard Deviation]]*3),#N/A)</f>
        <v>#N/A</v>
      </c>
      <c r="AO60" s="55" t="e">
        <f>IF(Table134237122[[#This Row],[Mean Change]]=4,(Table134237122[[#This Row],[Standard Deviation]]*3)+$T60,#N/A)</f>
        <v>#N/A</v>
      </c>
      <c r="AP60" s="55" t="e">
        <f>IF(Table134237122[[#This Row],[Mean Change]]=4,$T60-(Table134237122[[#This Row],[Standard Deviation]]*3),#N/A)</f>
        <v>#N/A</v>
      </c>
      <c r="AQ60" s="55" t="e">
        <f>IF(Table134237122[[#This Row],[Mean Change]]=5,(Table134237122[[#This Row],[Standard Deviation]]*3)+$T60,#N/A)</f>
        <v>#N/A</v>
      </c>
      <c r="AR60" s="55" t="e">
        <f>IF(Table134237122[[#This Row],[Mean Change]]=5,$T60-(Table134237122[[#This Row],[Standard Deviation]]*3),#N/A)</f>
        <v>#N/A</v>
      </c>
    </row>
    <row r="61" spans="2:72" ht="12.75" customHeight="1" x14ac:dyDescent="0.25">
      <c r="B61" s="9"/>
      <c r="C61" s="49"/>
      <c r="D61" s="21"/>
      <c r="E61" s="21" t="e">
        <f>IF(Table134237122[[#This Row],[Variable Name]]="",#N/A,Table134237122[[#This Row],[Variable Name]])</f>
        <v>#N/A</v>
      </c>
      <c r="F61" s="22" t="str">
        <f>IFERROR(IF(Table134237122[[#This Row],[Variable Name]]="","",IF(AG60&lt;&gt;AG61,"",ABS(Table134237122[[#This Row],[Variable Name]]-C60))),"")</f>
        <v/>
      </c>
      <c r="G61" s="23" t="e">
        <f>IF(Table134237122[[#This Row],[Mean Change]]=1,AVERAGEIFS(Table134237122[MR],Table134237122[Mean Change],1),#N/A)</f>
        <v>#N/A</v>
      </c>
      <c r="H61" s="23" t="e">
        <f>IF(Table134237122[[#This Row],[Mean Change]]=2,AVERAGEIFS(Table134237122[MR],Table134237122[Mean Change],2),#N/A)</f>
        <v>#N/A</v>
      </c>
      <c r="I61" s="23" t="e">
        <f>IF(Table134237122[[#This Row],[Mean Change]]=3,AVERAGEIFS(Table134237122[MR],Table134237122[Mean Change],3),#N/A)</f>
        <v>#N/A</v>
      </c>
      <c r="J6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1" s="15" t="str">
        <f>IF(ISERROR(Table134237122[[#This Row],[Mean Change]]),"",IF(Table134237122[[#This Row],[Variable Name]]="","",IF(Table134237122[[#This Row],[Mean Change]]=1,Table134237122[Variable Name],"")))</f>
        <v/>
      </c>
      <c r="L6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1" s="15" t="str">
        <f>IF(ISERROR(Table134237122[[#This Row],[Mean Change]]),"",IF(Table134237122[[#This Row],[Variable Name]]="","",IF(Table134237122[[#This Row],[Mean Change]]=2,Table134237122[Variable Name],"")))</f>
        <v/>
      </c>
      <c r="N6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1" s="15" t="str">
        <f>IF(ISERROR(Table134237122[[#This Row],[Mean Change]]),"",IF(Table134237122[[#This Row],[Variable Name]]="","",IF(Table134237122[[#This Row],[Mean Change]]=3,Table134237122[Variable Name],"")))</f>
        <v/>
      </c>
      <c r="P61" s="66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61" s="15" t="str">
        <f>IF(ISERROR(Table134237122[[#This Row],[Mean Change]]),"",IF(Table134237122[[#This Row],[Variable Name]]="","",IF(Table134237122[[#This Row],[Mean Change]]=4,Table134237122[Variable Name],"")))</f>
        <v/>
      </c>
      <c r="R6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1" s="15" t="str">
        <f>IF(ISERROR(Table134237122[[#This Row],[Mean Change]]),"",IF(Table134237122[[#This Row],[Variable Name]]="","",IF(Table134237122[[#This Row],[Mean Change]]=5,Table134237122[Variable Name],"")))</f>
        <v/>
      </c>
      <c r="T6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1" s="16" t="e">
        <f>IF(Table134237122[[#This Row],[Mean Change]]=1,AVERAGEIFS(Table134237122[MR],Table134237122[MR],"&lt;"&amp;Table134237122[[#This Row],[UL MR]],Table134237122[Mean Change],1),#N/A)</f>
        <v>#N/A</v>
      </c>
      <c r="W61" s="16" t="e">
        <f>IF(Table134237122[[#This Row],[Mean Change]]=2,AVERAGEIFS(Table134237122[MR],Table134237122[MR],"&lt;"&amp;Table134237122[[#This Row],[UL MR]],Table134237122[Mean Change],2),#N/A)</f>
        <v>#N/A</v>
      </c>
      <c r="X61" s="16" t="e">
        <f>IF(Table134237122[[#This Row],[Mean Change]]=3,AVERAGEIFS(Table134237122[MR],Table134237122[MR],"&lt;"&amp;Table134237122[[#This Row],[UL MR]],Table134237122[Mean Change],3),#N/A)</f>
        <v>#N/A</v>
      </c>
      <c r="Y61" s="16" t="e">
        <f>Table134237122[[#This Row],[Process Mean]]+(2.66*Table134237122[[#This Row],[MR Bar]])</f>
        <v>#N/A</v>
      </c>
      <c r="Z61" s="16" t="e">
        <f>Table134237122[[#This Row],[2nd Mean]]+(2.66*Table134237122[[#This Row],[MR Bar 2]])</f>
        <v>#N/A</v>
      </c>
      <c r="AA61" s="16" t="e">
        <f>Table134237122[[#This Row],[3rd Mean]]+(2.66*Table134237122[[#This Row],[MR Bar 3]])</f>
        <v>#N/A</v>
      </c>
      <c r="AB61" s="16" t="e">
        <f>Table134237122[[#This Row],[Process Mean]]-(2.66*Table134237122[[#This Row],[MR Bar]])</f>
        <v>#N/A</v>
      </c>
      <c r="AC61" s="16" t="e">
        <f>Table134237122[[#This Row],[2nd Mean]]-(2.66*Table134237122[[#This Row],[MR Bar 2]])</f>
        <v>#N/A</v>
      </c>
      <c r="AD61" s="16" t="e">
        <f>Table134237122[[#This Row],[3rd Mean]]-(2.66*Table134237122[[#This Row],[MR Bar 3]])</f>
        <v>#N/A</v>
      </c>
      <c r="AE61" s="16" t="e">
        <f>IF(Table134237122[[#This Row],[Date]]="",#N/A,IF(Table134237122[[#This Row],[Date]]&lt;$BS$26,#N/A,$BP$26))</f>
        <v>#N/A</v>
      </c>
      <c r="AF61" s="17">
        <f>MAX(Table134237122[Cohort Size])*2</f>
        <v>1264</v>
      </c>
      <c r="AG6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1" s="54" t="e">
        <f>IF(Table134237122[[#This Row],[Mean Change]]=1,(Table134237122[[#This Row],[Standard Deviation]]*3)+$T61,#N/A)</f>
        <v>#N/A</v>
      </c>
      <c r="AJ61" s="55" t="e">
        <f>IF(Table134237122[[#This Row],[Mean Change]]=1,$T61-(Table134237122[[#This Row],[Standard Deviation]]*3),#N/A)</f>
        <v>#N/A</v>
      </c>
      <c r="AK61" s="54" t="e">
        <f>IF(Table134237122[[#This Row],[Mean Change]]=2,(Table134237122[[#This Row],[Standard Deviation]]*3)+$T61,#N/A)</f>
        <v>#N/A</v>
      </c>
      <c r="AL61" s="55" t="e">
        <f>IF(Table134237122[[#This Row],[Mean Change]]=2,$T61-(Table134237122[[#This Row],[Standard Deviation]]*3),#N/A)</f>
        <v>#N/A</v>
      </c>
      <c r="AM61" s="55" t="e">
        <f>IF(Table134237122[[#This Row],[Mean Change]]=3,(Table134237122[[#This Row],[Standard Deviation]]*3)+$T61,#N/A)</f>
        <v>#N/A</v>
      </c>
      <c r="AN61" s="55" t="e">
        <f>IF(Table134237122[[#This Row],[Mean Change]]=3,$T61-(Table134237122[[#This Row],[Standard Deviation]]*3),#N/A)</f>
        <v>#N/A</v>
      </c>
      <c r="AO61" s="55" t="e">
        <f>IF(Table134237122[[#This Row],[Mean Change]]=4,(Table134237122[[#This Row],[Standard Deviation]]*3)+$T61,#N/A)</f>
        <v>#N/A</v>
      </c>
      <c r="AP61" s="55" t="e">
        <f>IF(Table134237122[[#This Row],[Mean Change]]=4,$T61-(Table134237122[[#This Row],[Standard Deviation]]*3),#N/A)</f>
        <v>#N/A</v>
      </c>
      <c r="AQ61" s="55" t="e">
        <f>IF(Table134237122[[#This Row],[Mean Change]]=5,(Table134237122[[#This Row],[Standard Deviation]]*3)+$T61,#N/A)</f>
        <v>#N/A</v>
      </c>
      <c r="AR61" s="55" t="e">
        <f>IF(Table134237122[[#This Row],[Mean Change]]=5,$T61-(Table134237122[[#This Row],[Standard Deviation]]*3),#N/A)</f>
        <v>#N/A</v>
      </c>
    </row>
    <row r="62" spans="2:72" ht="12.75" customHeight="1" x14ac:dyDescent="0.25">
      <c r="B62" s="9"/>
      <c r="C62" s="49"/>
      <c r="D62" s="21"/>
      <c r="E62" s="21" t="e">
        <f>IF(Table134237122[[#This Row],[Variable Name]]="",#N/A,Table134237122[[#This Row],[Variable Name]])</f>
        <v>#N/A</v>
      </c>
      <c r="F62" s="22" t="str">
        <f>IFERROR(IF(Table134237122[[#This Row],[Variable Name]]="","",IF(AG61&lt;&gt;AG62,"",ABS(Table134237122[[#This Row],[Variable Name]]-C61))),"")</f>
        <v/>
      </c>
      <c r="G62" s="23" t="e">
        <f>IF(Table134237122[[#This Row],[Mean Change]]=1,AVERAGEIFS(Table134237122[MR],Table134237122[Mean Change],1),#N/A)</f>
        <v>#N/A</v>
      </c>
      <c r="H62" s="23" t="e">
        <f>IF(Table134237122[[#This Row],[Mean Change]]=2,AVERAGEIFS(Table134237122[MR],Table134237122[Mean Change],2),#N/A)</f>
        <v>#N/A</v>
      </c>
      <c r="I62" s="23" t="e">
        <f>IF(Table134237122[[#This Row],[Mean Change]]=3,AVERAGEIFS(Table134237122[MR],Table134237122[Mean Change],3),#N/A)</f>
        <v>#N/A</v>
      </c>
      <c r="J6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2" s="15" t="str">
        <f>IF(ISERROR(Table134237122[[#This Row],[Mean Change]]),"",IF(Table134237122[[#This Row],[Variable Name]]="","",IF(Table134237122[[#This Row],[Mean Change]]=1,Table134237122[Variable Name],"")))</f>
        <v/>
      </c>
      <c r="L6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2" s="15" t="str">
        <f>IF(ISERROR(Table134237122[[#This Row],[Mean Change]]),"",IF(Table134237122[[#This Row],[Variable Name]]="","",IF(Table134237122[[#This Row],[Mean Change]]=2,Table134237122[Variable Name],"")))</f>
        <v/>
      </c>
      <c r="N6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2" s="15" t="str">
        <f>IF(ISERROR(Table134237122[[#This Row],[Mean Change]]),"",IF(Table134237122[[#This Row],[Variable Name]]="","",IF(Table134237122[[#This Row],[Mean Change]]=3,Table134237122[Variable Name],"")))</f>
        <v/>
      </c>
      <c r="P62" s="76">
        <v>0.70568000000000008</v>
      </c>
      <c r="Q62" s="15" t="str">
        <f>IF(ISERROR(Table134237122[[#This Row],[Mean Change]]),"",IF(Table134237122[[#This Row],[Variable Name]]="","",IF(Table134237122[[#This Row],[Mean Change]]=4,Table134237122[Variable Name],"")))</f>
        <v/>
      </c>
      <c r="R6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2" s="15" t="str">
        <f>IF(ISERROR(Table134237122[[#This Row],[Mean Change]]),"",IF(Table134237122[[#This Row],[Variable Name]]="","",IF(Table134237122[[#This Row],[Mean Change]]=5,Table134237122[Variable Name],"")))</f>
        <v/>
      </c>
      <c r="T6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2" s="16" t="e">
        <f>IF(Table134237122[[#This Row],[Mean Change]]=1,AVERAGEIFS(Table134237122[MR],Table134237122[MR],"&lt;"&amp;Table134237122[[#This Row],[UL MR]],Table134237122[Mean Change],1),#N/A)</f>
        <v>#N/A</v>
      </c>
      <c r="W62" s="16" t="e">
        <f>IF(Table134237122[[#This Row],[Mean Change]]=2,AVERAGEIFS(Table134237122[MR],Table134237122[MR],"&lt;"&amp;Table134237122[[#This Row],[UL MR]],Table134237122[Mean Change],2),#N/A)</f>
        <v>#N/A</v>
      </c>
      <c r="X62" s="16" t="e">
        <f>IF(Table134237122[[#This Row],[Mean Change]]=3,AVERAGEIFS(Table134237122[MR],Table134237122[MR],"&lt;"&amp;Table134237122[[#This Row],[UL MR]],Table134237122[Mean Change],3),#N/A)</f>
        <v>#N/A</v>
      </c>
      <c r="Y62" s="16" t="e">
        <f>Table134237122[[#This Row],[Process Mean]]+(2.66*Table134237122[[#This Row],[MR Bar]])</f>
        <v>#N/A</v>
      </c>
      <c r="Z62" s="16" t="e">
        <f>Table134237122[[#This Row],[2nd Mean]]+(2.66*Table134237122[[#This Row],[MR Bar 2]])</f>
        <v>#N/A</v>
      </c>
      <c r="AA62" s="16" t="e">
        <f>Table134237122[[#This Row],[3rd Mean]]+(2.66*Table134237122[[#This Row],[MR Bar 3]])</f>
        <v>#N/A</v>
      </c>
      <c r="AB62" s="16" t="e">
        <f>Table134237122[[#This Row],[Process Mean]]-(2.66*Table134237122[[#This Row],[MR Bar]])</f>
        <v>#N/A</v>
      </c>
      <c r="AC62" s="16" t="e">
        <f>Table134237122[[#This Row],[2nd Mean]]-(2.66*Table134237122[[#This Row],[MR Bar 2]])</f>
        <v>#N/A</v>
      </c>
      <c r="AD62" s="16" t="e">
        <f>Table134237122[[#This Row],[3rd Mean]]-(2.66*Table134237122[[#This Row],[MR Bar 3]])</f>
        <v>#N/A</v>
      </c>
      <c r="AE62" s="16" t="e">
        <f>IF(Table134237122[[#This Row],[Date]]="",#N/A,IF(Table134237122[[#This Row],[Date]]&lt;$BS$26,#N/A,$BP$26))</f>
        <v>#N/A</v>
      </c>
      <c r="AF62" s="17">
        <f>MAX(Table134237122[Cohort Size])*2</f>
        <v>1264</v>
      </c>
      <c r="AG6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2" s="54" t="e">
        <f>IF(Table134237122[[#This Row],[Mean Change]]=1,(Table134237122[[#This Row],[Standard Deviation]]*3)+$T62,#N/A)</f>
        <v>#N/A</v>
      </c>
      <c r="AJ62" s="55" t="e">
        <f>IF(Table134237122[[#This Row],[Mean Change]]=1,$T62-(Table134237122[[#This Row],[Standard Deviation]]*3),#N/A)</f>
        <v>#N/A</v>
      </c>
      <c r="AK62" s="54" t="e">
        <f>IF(Table134237122[[#This Row],[Mean Change]]=2,(Table134237122[[#This Row],[Standard Deviation]]*3)+$T62,#N/A)</f>
        <v>#N/A</v>
      </c>
      <c r="AL62" s="55" t="e">
        <f>IF(Table134237122[[#This Row],[Mean Change]]=2,$T62-(Table134237122[[#This Row],[Standard Deviation]]*3),#N/A)</f>
        <v>#N/A</v>
      </c>
      <c r="AM62" s="55" t="e">
        <f>IF(Table134237122[[#This Row],[Mean Change]]=3,(Table134237122[[#This Row],[Standard Deviation]]*3)+$T62,#N/A)</f>
        <v>#N/A</v>
      </c>
      <c r="AN62" s="55" t="e">
        <f>IF(Table134237122[[#This Row],[Mean Change]]=3,$T62-(Table134237122[[#This Row],[Standard Deviation]]*3),#N/A)</f>
        <v>#N/A</v>
      </c>
      <c r="AO62" s="55">
        <v>0.71613171756220007</v>
      </c>
      <c r="AP62" s="55">
        <v>0.6952282824378001</v>
      </c>
      <c r="AQ62" s="55" t="e">
        <f>IF(Table134237122[[#This Row],[Mean Change]]=5,(Table134237122[[#This Row],[Standard Deviation]]*3)+$T62,#N/A)</f>
        <v>#N/A</v>
      </c>
      <c r="AR62" s="55" t="e">
        <f>IF(Table134237122[[#This Row],[Mean Change]]=5,$T62-(Table134237122[[#This Row],[Standard Deviation]]*3),#N/A)</f>
        <v>#N/A</v>
      </c>
    </row>
    <row r="63" spans="2:72" ht="12.75" customHeight="1" x14ac:dyDescent="0.25">
      <c r="B63" s="9"/>
      <c r="C63" s="49"/>
      <c r="D63" s="21"/>
      <c r="E63" s="21" t="e">
        <f>IF(Table134237122[[#This Row],[Variable Name]]="",#N/A,Table134237122[[#This Row],[Variable Name]])</f>
        <v>#N/A</v>
      </c>
      <c r="F63" s="22" t="str">
        <f>IFERROR(IF(Table134237122[[#This Row],[Variable Name]]="","",IF(AG62&lt;&gt;AG63,"",ABS(Table134237122[[#This Row],[Variable Name]]-C62))),"")</f>
        <v/>
      </c>
      <c r="G63" s="23" t="e">
        <f>IF(Table134237122[[#This Row],[Mean Change]]=1,AVERAGEIFS(Table134237122[MR],Table134237122[Mean Change],1),#N/A)</f>
        <v>#N/A</v>
      </c>
      <c r="H63" s="23" t="e">
        <f>IF(Table134237122[[#This Row],[Mean Change]]=2,AVERAGEIFS(Table134237122[MR],Table134237122[Mean Change],2),#N/A)</f>
        <v>#N/A</v>
      </c>
      <c r="I63" s="23" t="e">
        <f>IF(Table134237122[[#This Row],[Mean Change]]=3,AVERAGEIFS(Table134237122[MR],Table134237122[Mean Change],3),#N/A)</f>
        <v>#N/A</v>
      </c>
      <c r="J6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3" s="15" t="str">
        <f>IF(ISERROR(Table134237122[[#This Row],[Mean Change]]),"",IF(Table134237122[[#This Row],[Variable Name]]="","",IF(Table134237122[[#This Row],[Mean Change]]=1,Table134237122[Variable Name],"")))</f>
        <v/>
      </c>
      <c r="L6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3" s="15" t="str">
        <f>IF(ISERROR(Table134237122[[#This Row],[Mean Change]]),"",IF(Table134237122[[#This Row],[Variable Name]]="","",IF(Table134237122[[#This Row],[Mean Change]]=2,Table134237122[Variable Name],"")))</f>
        <v/>
      </c>
      <c r="N6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3" s="15" t="str">
        <f>IF(ISERROR(Table134237122[[#This Row],[Mean Change]]),"",IF(Table134237122[[#This Row],[Variable Name]]="","",IF(Table134237122[[#This Row],[Mean Change]]=3,Table134237122[Variable Name],"")))</f>
        <v/>
      </c>
      <c r="P63" s="76">
        <v>0.70568000000000008</v>
      </c>
      <c r="Q63" s="15" t="str">
        <f>IF(ISERROR(Table134237122[[#This Row],[Mean Change]]),"",IF(Table134237122[[#This Row],[Variable Name]]="","",IF(Table134237122[[#This Row],[Mean Change]]=4,Table134237122[Variable Name],"")))</f>
        <v/>
      </c>
      <c r="R6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3" s="15" t="str">
        <f>IF(ISERROR(Table134237122[[#This Row],[Mean Change]]),"",IF(Table134237122[[#This Row],[Variable Name]]="","",IF(Table134237122[[#This Row],[Mean Change]]=5,Table134237122[Variable Name],"")))</f>
        <v/>
      </c>
      <c r="T6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3" s="16" t="e">
        <f>IF(Table134237122[[#This Row],[Mean Change]]=1,AVERAGEIFS(Table134237122[MR],Table134237122[MR],"&lt;"&amp;Table134237122[[#This Row],[UL MR]],Table134237122[Mean Change],1),#N/A)</f>
        <v>#N/A</v>
      </c>
      <c r="W63" s="16" t="e">
        <f>IF(Table134237122[[#This Row],[Mean Change]]=2,AVERAGEIFS(Table134237122[MR],Table134237122[MR],"&lt;"&amp;Table134237122[[#This Row],[UL MR]],Table134237122[Mean Change],2),#N/A)</f>
        <v>#N/A</v>
      </c>
      <c r="X63" s="16" t="e">
        <f>IF(Table134237122[[#This Row],[Mean Change]]=3,AVERAGEIFS(Table134237122[MR],Table134237122[MR],"&lt;"&amp;Table134237122[[#This Row],[UL MR]],Table134237122[Mean Change],3),#N/A)</f>
        <v>#N/A</v>
      </c>
      <c r="Y63" s="16" t="e">
        <f>Table134237122[[#This Row],[Process Mean]]+(2.66*Table134237122[[#This Row],[MR Bar]])</f>
        <v>#N/A</v>
      </c>
      <c r="Z63" s="16" t="e">
        <f>Table134237122[[#This Row],[2nd Mean]]+(2.66*Table134237122[[#This Row],[MR Bar 2]])</f>
        <v>#N/A</v>
      </c>
      <c r="AA63" s="16" t="e">
        <f>Table134237122[[#This Row],[3rd Mean]]+(2.66*Table134237122[[#This Row],[MR Bar 3]])</f>
        <v>#N/A</v>
      </c>
      <c r="AB63" s="16" t="e">
        <f>Table134237122[[#This Row],[Process Mean]]-(2.66*Table134237122[[#This Row],[MR Bar]])</f>
        <v>#N/A</v>
      </c>
      <c r="AC63" s="16" t="e">
        <f>Table134237122[[#This Row],[2nd Mean]]-(2.66*Table134237122[[#This Row],[MR Bar 2]])</f>
        <v>#N/A</v>
      </c>
      <c r="AD63" s="16" t="e">
        <f>Table134237122[[#This Row],[3rd Mean]]-(2.66*Table134237122[[#This Row],[MR Bar 3]])</f>
        <v>#N/A</v>
      </c>
      <c r="AE63" s="16" t="e">
        <f>IF(Table134237122[[#This Row],[Date]]="",#N/A,IF(Table134237122[[#This Row],[Date]]&lt;$BS$26,#N/A,$BP$26))</f>
        <v>#N/A</v>
      </c>
      <c r="AF63" s="17">
        <f>MAX(Table134237122[Cohort Size])*2</f>
        <v>1264</v>
      </c>
      <c r="AG6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3" s="54" t="e">
        <f>IF(Table134237122[[#This Row],[Mean Change]]=1,(Table134237122[[#This Row],[Standard Deviation]]*3)+$T63,#N/A)</f>
        <v>#N/A</v>
      </c>
      <c r="AJ63" s="55" t="e">
        <f>IF(Table134237122[[#This Row],[Mean Change]]=1,$T63-(Table134237122[[#This Row],[Standard Deviation]]*3),#N/A)</f>
        <v>#N/A</v>
      </c>
      <c r="AK63" s="54" t="e">
        <f>IF(Table134237122[[#This Row],[Mean Change]]=2,(Table134237122[[#This Row],[Standard Deviation]]*3)+$T63,#N/A)</f>
        <v>#N/A</v>
      </c>
      <c r="AL63" s="55" t="e">
        <f>IF(Table134237122[[#This Row],[Mean Change]]=2,$T63-(Table134237122[[#This Row],[Standard Deviation]]*3),#N/A)</f>
        <v>#N/A</v>
      </c>
      <c r="AM63" s="55" t="e">
        <f>IF(Table134237122[[#This Row],[Mean Change]]=3,(Table134237122[[#This Row],[Standard Deviation]]*3)+$T63,#N/A)</f>
        <v>#N/A</v>
      </c>
      <c r="AN63" s="55" t="e">
        <f>IF(Table134237122[[#This Row],[Mean Change]]=3,$T63-(Table134237122[[#This Row],[Standard Deviation]]*3),#N/A)</f>
        <v>#N/A</v>
      </c>
      <c r="AO63" s="55">
        <v>0.71613171756220007</v>
      </c>
      <c r="AP63" s="55">
        <v>0.6952282824378001</v>
      </c>
      <c r="AQ63" s="55" t="e">
        <f>IF(Table134237122[[#This Row],[Mean Change]]=5,(Table134237122[[#This Row],[Standard Deviation]]*3)+$T63,#N/A)</f>
        <v>#N/A</v>
      </c>
      <c r="AR63" s="55" t="e">
        <f>IF(Table134237122[[#This Row],[Mean Change]]=5,$T63-(Table134237122[[#This Row],[Standard Deviation]]*3),#N/A)</f>
        <v>#N/A</v>
      </c>
    </row>
    <row r="64" spans="2:72" ht="12.75" customHeight="1" x14ac:dyDescent="0.25">
      <c r="B64" s="9"/>
      <c r="C64" s="49"/>
      <c r="D64" s="21"/>
      <c r="E64" s="21" t="e">
        <f>IF(Table134237122[[#This Row],[Variable Name]]="",#N/A,Table134237122[[#This Row],[Variable Name]])</f>
        <v>#N/A</v>
      </c>
      <c r="F64" s="22" t="str">
        <f>IFERROR(IF(Table134237122[[#This Row],[Variable Name]]="","",IF(AG63&lt;&gt;AG64,"",ABS(Table134237122[[#This Row],[Variable Name]]-C63))),"")</f>
        <v/>
      </c>
      <c r="G64" s="23" t="e">
        <f>IF(Table134237122[[#This Row],[Mean Change]]=1,AVERAGEIFS(Table134237122[MR],Table134237122[Mean Change],1),#N/A)</f>
        <v>#N/A</v>
      </c>
      <c r="H64" s="23" t="e">
        <f>IF(Table134237122[[#This Row],[Mean Change]]=2,AVERAGEIFS(Table134237122[MR],Table134237122[Mean Change],2),#N/A)</f>
        <v>#N/A</v>
      </c>
      <c r="I64" s="23" t="e">
        <f>IF(Table134237122[[#This Row],[Mean Change]]=3,AVERAGEIFS(Table134237122[MR],Table134237122[Mean Change],3),#N/A)</f>
        <v>#N/A</v>
      </c>
      <c r="J6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4" s="15" t="str">
        <f>IF(ISERROR(Table134237122[[#This Row],[Mean Change]]),"",IF(Table134237122[[#This Row],[Variable Name]]="","",IF(Table134237122[[#This Row],[Mean Change]]=1,Table134237122[Variable Name],"")))</f>
        <v/>
      </c>
      <c r="L6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4" s="15" t="str">
        <f>IF(ISERROR(Table134237122[[#This Row],[Mean Change]]),"",IF(Table134237122[[#This Row],[Variable Name]]="","",IF(Table134237122[[#This Row],[Mean Change]]=2,Table134237122[Variable Name],"")))</f>
        <v/>
      </c>
      <c r="N6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4" s="15" t="str">
        <f>IF(ISERROR(Table134237122[[#This Row],[Mean Change]]),"",IF(Table134237122[[#This Row],[Variable Name]]="","",IF(Table134237122[[#This Row],[Mean Change]]=3,Table134237122[Variable Name],"")))</f>
        <v/>
      </c>
      <c r="P64" s="76">
        <v>0.70568000000000008</v>
      </c>
      <c r="Q64" s="15" t="str">
        <f>IF(ISERROR(Table134237122[[#This Row],[Mean Change]]),"",IF(Table134237122[[#This Row],[Variable Name]]="","",IF(Table134237122[[#This Row],[Mean Change]]=4,Table134237122[Variable Name],"")))</f>
        <v/>
      </c>
      <c r="R6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4" s="15" t="str">
        <f>IF(ISERROR(Table134237122[[#This Row],[Mean Change]]),"",IF(Table134237122[[#This Row],[Variable Name]]="","",IF(Table134237122[[#This Row],[Mean Change]]=5,Table134237122[Variable Name],"")))</f>
        <v/>
      </c>
      <c r="T6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4" s="16" t="e">
        <f>IF(Table134237122[[#This Row],[Mean Change]]=1,AVERAGEIFS(Table134237122[MR],Table134237122[MR],"&lt;"&amp;Table134237122[[#This Row],[UL MR]],Table134237122[Mean Change],1),#N/A)</f>
        <v>#N/A</v>
      </c>
      <c r="W64" s="16" t="e">
        <f>IF(Table134237122[[#This Row],[Mean Change]]=2,AVERAGEIFS(Table134237122[MR],Table134237122[MR],"&lt;"&amp;Table134237122[[#This Row],[UL MR]],Table134237122[Mean Change],2),#N/A)</f>
        <v>#N/A</v>
      </c>
      <c r="X64" s="16" t="e">
        <f>IF(Table134237122[[#This Row],[Mean Change]]=3,AVERAGEIFS(Table134237122[MR],Table134237122[MR],"&lt;"&amp;Table134237122[[#This Row],[UL MR]],Table134237122[Mean Change],3),#N/A)</f>
        <v>#N/A</v>
      </c>
      <c r="Y64" s="16" t="e">
        <f>Table134237122[[#This Row],[Process Mean]]+(2.66*Table134237122[[#This Row],[MR Bar]])</f>
        <v>#N/A</v>
      </c>
      <c r="Z64" s="16" t="e">
        <f>Table134237122[[#This Row],[2nd Mean]]+(2.66*Table134237122[[#This Row],[MR Bar 2]])</f>
        <v>#N/A</v>
      </c>
      <c r="AA64" s="16" t="e">
        <f>Table134237122[[#This Row],[3rd Mean]]+(2.66*Table134237122[[#This Row],[MR Bar 3]])</f>
        <v>#N/A</v>
      </c>
      <c r="AB64" s="16" t="e">
        <f>Table134237122[[#This Row],[Process Mean]]-(2.66*Table134237122[[#This Row],[MR Bar]])</f>
        <v>#N/A</v>
      </c>
      <c r="AC64" s="16" t="e">
        <f>Table134237122[[#This Row],[2nd Mean]]-(2.66*Table134237122[[#This Row],[MR Bar 2]])</f>
        <v>#N/A</v>
      </c>
      <c r="AD64" s="16" t="e">
        <f>Table134237122[[#This Row],[3rd Mean]]-(2.66*Table134237122[[#This Row],[MR Bar 3]])</f>
        <v>#N/A</v>
      </c>
      <c r="AE64" s="16" t="e">
        <f>IF(Table134237122[[#This Row],[Date]]="",#N/A,IF(Table134237122[[#This Row],[Date]]&lt;$BS$26,#N/A,$BP$26))</f>
        <v>#N/A</v>
      </c>
      <c r="AF64" s="17">
        <f>MAX(Table134237122[Cohort Size])*2</f>
        <v>1264</v>
      </c>
      <c r="AG6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4" s="54" t="e">
        <f>IF(Table134237122[[#This Row],[Mean Change]]=1,(Table134237122[[#This Row],[Standard Deviation]]*3)+$T64,#N/A)</f>
        <v>#N/A</v>
      </c>
      <c r="AJ64" s="55" t="e">
        <f>IF(Table134237122[[#This Row],[Mean Change]]=1,$T64-(Table134237122[[#This Row],[Standard Deviation]]*3),#N/A)</f>
        <v>#N/A</v>
      </c>
      <c r="AK64" s="54" t="e">
        <f>IF(Table134237122[[#This Row],[Mean Change]]=2,(Table134237122[[#This Row],[Standard Deviation]]*3)+$T64,#N/A)</f>
        <v>#N/A</v>
      </c>
      <c r="AL64" s="55" t="e">
        <f>IF(Table134237122[[#This Row],[Mean Change]]=2,$T64-(Table134237122[[#This Row],[Standard Deviation]]*3),#N/A)</f>
        <v>#N/A</v>
      </c>
      <c r="AM64" s="55" t="e">
        <f>IF(Table134237122[[#This Row],[Mean Change]]=3,(Table134237122[[#This Row],[Standard Deviation]]*3)+$T64,#N/A)</f>
        <v>#N/A</v>
      </c>
      <c r="AN64" s="55" t="e">
        <f>IF(Table134237122[[#This Row],[Mean Change]]=3,$T64-(Table134237122[[#This Row],[Standard Deviation]]*3),#N/A)</f>
        <v>#N/A</v>
      </c>
      <c r="AO64" s="55">
        <v>0.71613171756220007</v>
      </c>
      <c r="AP64" s="55">
        <v>0.6952282824378001</v>
      </c>
      <c r="AQ64" s="55" t="e">
        <f>IF(Table134237122[[#This Row],[Mean Change]]=5,(Table134237122[[#This Row],[Standard Deviation]]*3)+$T64,#N/A)</f>
        <v>#N/A</v>
      </c>
      <c r="AR64" s="55" t="e">
        <f>IF(Table134237122[[#This Row],[Mean Change]]=5,$T64-(Table134237122[[#This Row],[Standard Deviation]]*3),#N/A)</f>
        <v>#N/A</v>
      </c>
    </row>
    <row r="65" spans="2:44" ht="12.75" customHeight="1" x14ac:dyDescent="0.25">
      <c r="B65" s="9"/>
      <c r="C65" s="49"/>
      <c r="D65" s="21"/>
      <c r="E65" s="21" t="e">
        <f>IF(Table134237122[[#This Row],[Variable Name]]="",#N/A,Table134237122[[#This Row],[Variable Name]])</f>
        <v>#N/A</v>
      </c>
      <c r="F65" s="22" t="str">
        <f>IFERROR(IF(Table134237122[[#This Row],[Variable Name]]="","",IF(AG64&lt;&gt;AG65,"",ABS(Table134237122[[#This Row],[Variable Name]]-C64))),"")</f>
        <v/>
      </c>
      <c r="G65" s="23" t="e">
        <f>IF(Table134237122[[#This Row],[Mean Change]]=1,AVERAGEIFS(Table134237122[MR],Table134237122[Mean Change],1),#N/A)</f>
        <v>#N/A</v>
      </c>
      <c r="H65" s="23" t="e">
        <f>IF(Table134237122[[#This Row],[Mean Change]]=2,AVERAGEIFS(Table134237122[MR],Table134237122[Mean Change],2),#N/A)</f>
        <v>#N/A</v>
      </c>
      <c r="I65" s="23" t="e">
        <f>IF(Table134237122[[#This Row],[Mean Change]]=3,AVERAGEIFS(Table134237122[MR],Table134237122[Mean Change],3),#N/A)</f>
        <v>#N/A</v>
      </c>
      <c r="J6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5" s="15" t="str">
        <f>IF(ISERROR(Table134237122[[#This Row],[Mean Change]]),"",IF(Table134237122[[#This Row],[Variable Name]]="","",IF(Table134237122[[#This Row],[Mean Change]]=1,Table134237122[Variable Name],"")))</f>
        <v/>
      </c>
      <c r="L6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5" s="15" t="str">
        <f>IF(ISERROR(Table134237122[[#This Row],[Mean Change]]),"",IF(Table134237122[[#This Row],[Variable Name]]="","",IF(Table134237122[[#This Row],[Mean Change]]=2,Table134237122[Variable Name],"")))</f>
        <v/>
      </c>
      <c r="N6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5" s="15" t="str">
        <f>IF(ISERROR(Table134237122[[#This Row],[Mean Change]]),"",IF(Table134237122[[#This Row],[Variable Name]]="","",IF(Table134237122[[#This Row],[Mean Change]]=3,Table134237122[Variable Name],"")))</f>
        <v/>
      </c>
      <c r="P65" s="76">
        <v>0.70568000000000008</v>
      </c>
      <c r="Q65" s="15" t="str">
        <f>IF(ISERROR(Table134237122[[#This Row],[Mean Change]]),"",IF(Table134237122[[#This Row],[Variable Name]]="","",IF(Table134237122[[#This Row],[Mean Change]]=4,Table134237122[Variable Name],"")))</f>
        <v/>
      </c>
      <c r="R6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5" s="15" t="str">
        <f>IF(ISERROR(Table134237122[[#This Row],[Mean Change]]),"",IF(Table134237122[[#This Row],[Variable Name]]="","",IF(Table134237122[[#This Row],[Mean Change]]=5,Table134237122[Variable Name],"")))</f>
        <v/>
      </c>
      <c r="T6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5" s="16" t="e">
        <f>IF(Table134237122[[#This Row],[Mean Change]]=1,AVERAGEIFS(Table134237122[MR],Table134237122[MR],"&lt;"&amp;Table134237122[[#This Row],[UL MR]],Table134237122[Mean Change],1),#N/A)</f>
        <v>#N/A</v>
      </c>
      <c r="W65" s="16" t="e">
        <f>IF(Table134237122[[#This Row],[Mean Change]]=2,AVERAGEIFS(Table134237122[MR],Table134237122[MR],"&lt;"&amp;Table134237122[[#This Row],[UL MR]],Table134237122[Mean Change],2),#N/A)</f>
        <v>#N/A</v>
      </c>
      <c r="X65" s="16" t="e">
        <f>IF(Table134237122[[#This Row],[Mean Change]]=3,AVERAGEIFS(Table134237122[MR],Table134237122[MR],"&lt;"&amp;Table134237122[[#This Row],[UL MR]],Table134237122[Mean Change],3),#N/A)</f>
        <v>#N/A</v>
      </c>
      <c r="Y65" s="16" t="e">
        <f>Table134237122[[#This Row],[Process Mean]]+(2.66*Table134237122[[#This Row],[MR Bar]])</f>
        <v>#N/A</v>
      </c>
      <c r="Z65" s="16" t="e">
        <f>Table134237122[[#This Row],[2nd Mean]]+(2.66*Table134237122[[#This Row],[MR Bar 2]])</f>
        <v>#N/A</v>
      </c>
      <c r="AA65" s="16" t="e">
        <f>Table134237122[[#This Row],[3rd Mean]]+(2.66*Table134237122[[#This Row],[MR Bar 3]])</f>
        <v>#N/A</v>
      </c>
      <c r="AB65" s="16" t="e">
        <f>Table134237122[[#This Row],[Process Mean]]-(2.66*Table134237122[[#This Row],[MR Bar]])</f>
        <v>#N/A</v>
      </c>
      <c r="AC65" s="16" t="e">
        <f>Table134237122[[#This Row],[2nd Mean]]-(2.66*Table134237122[[#This Row],[MR Bar 2]])</f>
        <v>#N/A</v>
      </c>
      <c r="AD65" s="16" t="e">
        <f>Table134237122[[#This Row],[3rd Mean]]-(2.66*Table134237122[[#This Row],[MR Bar 3]])</f>
        <v>#N/A</v>
      </c>
      <c r="AE65" s="16" t="e">
        <f>IF(Table134237122[[#This Row],[Date]]="",#N/A,IF(Table134237122[[#This Row],[Date]]&lt;$BS$26,#N/A,$BP$26))</f>
        <v>#N/A</v>
      </c>
      <c r="AF65" s="17">
        <f>MAX(Table134237122[Cohort Size])*2</f>
        <v>1264</v>
      </c>
      <c r="AG6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5" s="54" t="e">
        <f>IF(Table134237122[[#This Row],[Mean Change]]=1,(Table134237122[[#This Row],[Standard Deviation]]*3)+$T65,#N/A)</f>
        <v>#N/A</v>
      </c>
      <c r="AJ65" s="55" t="e">
        <f>IF(Table134237122[[#This Row],[Mean Change]]=1,$T65-(Table134237122[[#This Row],[Standard Deviation]]*3),#N/A)</f>
        <v>#N/A</v>
      </c>
      <c r="AK65" s="54" t="e">
        <f>IF(Table134237122[[#This Row],[Mean Change]]=2,(Table134237122[[#This Row],[Standard Deviation]]*3)+$T65,#N/A)</f>
        <v>#N/A</v>
      </c>
      <c r="AL65" s="55" t="e">
        <f>IF(Table134237122[[#This Row],[Mean Change]]=2,$T65-(Table134237122[[#This Row],[Standard Deviation]]*3),#N/A)</f>
        <v>#N/A</v>
      </c>
      <c r="AM65" s="55" t="e">
        <f>IF(Table134237122[[#This Row],[Mean Change]]=3,(Table134237122[[#This Row],[Standard Deviation]]*3)+$T65,#N/A)</f>
        <v>#N/A</v>
      </c>
      <c r="AN65" s="55" t="e">
        <f>IF(Table134237122[[#This Row],[Mean Change]]=3,$T65-(Table134237122[[#This Row],[Standard Deviation]]*3),#N/A)</f>
        <v>#N/A</v>
      </c>
      <c r="AO65" s="55">
        <v>0.71613171756220007</v>
      </c>
      <c r="AP65" s="55">
        <v>0.6952282824378001</v>
      </c>
      <c r="AQ65" s="55" t="e">
        <f>IF(Table134237122[[#This Row],[Mean Change]]=5,(Table134237122[[#This Row],[Standard Deviation]]*3)+$T65,#N/A)</f>
        <v>#N/A</v>
      </c>
      <c r="AR65" s="55" t="e">
        <f>IF(Table134237122[[#This Row],[Mean Change]]=5,$T65-(Table134237122[[#This Row],[Standard Deviation]]*3),#N/A)</f>
        <v>#N/A</v>
      </c>
    </row>
    <row r="66" spans="2:44" ht="12.75" customHeight="1" x14ac:dyDescent="0.25">
      <c r="B66" s="9"/>
      <c r="C66" s="49"/>
      <c r="D66" s="21"/>
      <c r="E66" s="21" t="e">
        <f>IF(Table134237122[[#This Row],[Variable Name]]="",#N/A,Table134237122[[#This Row],[Variable Name]])</f>
        <v>#N/A</v>
      </c>
      <c r="F66" s="22" t="str">
        <f>IFERROR(IF(Table134237122[[#This Row],[Variable Name]]="","",IF(AG65&lt;&gt;AG66,"",ABS(Table134237122[[#This Row],[Variable Name]]-C65))),"")</f>
        <v/>
      </c>
      <c r="G66" s="23" t="e">
        <f>IF(Table134237122[[#This Row],[Mean Change]]=1,AVERAGEIFS(Table134237122[MR],Table134237122[Mean Change],1),#N/A)</f>
        <v>#N/A</v>
      </c>
      <c r="H66" s="23" t="e">
        <f>IF(Table134237122[[#This Row],[Mean Change]]=2,AVERAGEIFS(Table134237122[MR],Table134237122[Mean Change],2),#N/A)</f>
        <v>#N/A</v>
      </c>
      <c r="I66" s="23" t="e">
        <f>IF(Table134237122[[#This Row],[Mean Change]]=3,AVERAGEIFS(Table134237122[MR],Table134237122[Mean Change],3),#N/A)</f>
        <v>#N/A</v>
      </c>
      <c r="J6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6" s="15" t="str">
        <f>IF(ISERROR(Table134237122[[#This Row],[Mean Change]]),"",IF(Table134237122[[#This Row],[Variable Name]]="","",IF(Table134237122[[#This Row],[Mean Change]]=1,Table134237122[Variable Name],"")))</f>
        <v/>
      </c>
      <c r="L6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6" s="15" t="str">
        <f>IF(ISERROR(Table134237122[[#This Row],[Mean Change]]),"",IF(Table134237122[[#This Row],[Variable Name]]="","",IF(Table134237122[[#This Row],[Mean Change]]=2,Table134237122[Variable Name],"")))</f>
        <v/>
      </c>
      <c r="N6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6" s="15" t="str">
        <f>IF(ISERROR(Table134237122[[#This Row],[Mean Change]]),"",IF(Table134237122[[#This Row],[Variable Name]]="","",IF(Table134237122[[#This Row],[Mean Change]]=3,Table134237122[Variable Name],"")))</f>
        <v/>
      </c>
      <c r="P66" s="76">
        <v>0.70568000000000008</v>
      </c>
      <c r="Q66" s="15" t="str">
        <f>IF(ISERROR(Table134237122[[#This Row],[Mean Change]]),"",IF(Table134237122[[#This Row],[Variable Name]]="","",IF(Table134237122[[#This Row],[Mean Change]]=4,Table134237122[Variable Name],"")))</f>
        <v/>
      </c>
      <c r="R6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6" s="15" t="str">
        <f>IF(ISERROR(Table134237122[[#This Row],[Mean Change]]),"",IF(Table134237122[[#This Row],[Variable Name]]="","",IF(Table134237122[[#This Row],[Mean Change]]=5,Table134237122[Variable Name],"")))</f>
        <v/>
      </c>
      <c r="T6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6" s="16" t="e">
        <f>IF(Table134237122[[#This Row],[Mean Change]]=1,AVERAGEIFS(Table134237122[MR],Table134237122[MR],"&lt;"&amp;Table134237122[[#This Row],[UL MR]],Table134237122[Mean Change],1),#N/A)</f>
        <v>#N/A</v>
      </c>
      <c r="W66" s="16" t="e">
        <f>IF(Table134237122[[#This Row],[Mean Change]]=2,AVERAGEIFS(Table134237122[MR],Table134237122[MR],"&lt;"&amp;Table134237122[[#This Row],[UL MR]],Table134237122[Mean Change],2),#N/A)</f>
        <v>#N/A</v>
      </c>
      <c r="X66" s="16" t="e">
        <f>IF(Table134237122[[#This Row],[Mean Change]]=3,AVERAGEIFS(Table134237122[MR],Table134237122[MR],"&lt;"&amp;Table134237122[[#This Row],[UL MR]],Table134237122[Mean Change],3),#N/A)</f>
        <v>#N/A</v>
      </c>
      <c r="Y66" s="16" t="e">
        <f>Table134237122[[#This Row],[Process Mean]]+(2.66*Table134237122[[#This Row],[MR Bar]])</f>
        <v>#N/A</v>
      </c>
      <c r="Z66" s="16" t="e">
        <f>Table134237122[[#This Row],[2nd Mean]]+(2.66*Table134237122[[#This Row],[MR Bar 2]])</f>
        <v>#N/A</v>
      </c>
      <c r="AA66" s="16" t="e">
        <f>Table134237122[[#This Row],[3rd Mean]]+(2.66*Table134237122[[#This Row],[MR Bar 3]])</f>
        <v>#N/A</v>
      </c>
      <c r="AB66" s="16" t="e">
        <f>Table134237122[[#This Row],[Process Mean]]-(2.66*Table134237122[[#This Row],[MR Bar]])</f>
        <v>#N/A</v>
      </c>
      <c r="AC66" s="16" t="e">
        <f>Table134237122[[#This Row],[2nd Mean]]-(2.66*Table134237122[[#This Row],[MR Bar 2]])</f>
        <v>#N/A</v>
      </c>
      <c r="AD66" s="16" t="e">
        <f>Table134237122[[#This Row],[3rd Mean]]-(2.66*Table134237122[[#This Row],[MR Bar 3]])</f>
        <v>#N/A</v>
      </c>
      <c r="AE66" s="16" t="e">
        <f>IF(Table134237122[[#This Row],[Date]]="",#N/A,IF(Table134237122[[#This Row],[Date]]&lt;$BS$26,#N/A,$BP$26))</f>
        <v>#N/A</v>
      </c>
      <c r="AF66" s="17">
        <f>MAX(Table134237122[Cohort Size])*2</f>
        <v>1264</v>
      </c>
      <c r="AG6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6" s="54" t="e">
        <f>IF(Table134237122[[#This Row],[Mean Change]]=1,(Table134237122[[#This Row],[Standard Deviation]]*3)+$T66,#N/A)</f>
        <v>#N/A</v>
      </c>
      <c r="AJ66" s="55" t="e">
        <f>IF(Table134237122[[#This Row],[Mean Change]]=1,$T66-(Table134237122[[#This Row],[Standard Deviation]]*3),#N/A)</f>
        <v>#N/A</v>
      </c>
      <c r="AK66" s="54" t="e">
        <f>IF(Table134237122[[#This Row],[Mean Change]]=2,(Table134237122[[#This Row],[Standard Deviation]]*3)+$T66,#N/A)</f>
        <v>#N/A</v>
      </c>
      <c r="AL66" s="55" t="e">
        <f>IF(Table134237122[[#This Row],[Mean Change]]=2,$T66-(Table134237122[[#This Row],[Standard Deviation]]*3),#N/A)</f>
        <v>#N/A</v>
      </c>
      <c r="AM66" s="55" t="e">
        <f>IF(Table134237122[[#This Row],[Mean Change]]=3,(Table134237122[[#This Row],[Standard Deviation]]*3)+$T66,#N/A)</f>
        <v>#N/A</v>
      </c>
      <c r="AN66" s="55" t="e">
        <f>IF(Table134237122[[#This Row],[Mean Change]]=3,$T66-(Table134237122[[#This Row],[Standard Deviation]]*3),#N/A)</f>
        <v>#N/A</v>
      </c>
      <c r="AO66" s="55">
        <v>0.71613171756220007</v>
      </c>
      <c r="AP66" s="55">
        <v>0.6952282824378001</v>
      </c>
      <c r="AQ66" s="55" t="e">
        <f>IF(Table134237122[[#This Row],[Mean Change]]=5,(Table134237122[[#This Row],[Standard Deviation]]*3)+$T66,#N/A)</f>
        <v>#N/A</v>
      </c>
      <c r="AR66" s="55" t="e">
        <f>IF(Table134237122[[#This Row],[Mean Change]]=5,$T66-(Table134237122[[#This Row],[Standard Deviation]]*3),#N/A)</f>
        <v>#N/A</v>
      </c>
    </row>
    <row r="67" spans="2:44" ht="12.75" customHeight="1" x14ac:dyDescent="0.25">
      <c r="B67" s="9"/>
      <c r="C67" s="49"/>
      <c r="D67" s="21"/>
      <c r="E67" s="21" t="e">
        <f>IF(Table134237122[[#This Row],[Variable Name]]="",#N/A,Table134237122[[#This Row],[Variable Name]])</f>
        <v>#N/A</v>
      </c>
      <c r="F67" s="22" t="str">
        <f>IFERROR(IF(Table134237122[[#This Row],[Variable Name]]="","",IF(AG66&lt;&gt;AG67,"",ABS(Table134237122[[#This Row],[Variable Name]]-C66))),"")</f>
        <v/>
      </c>
      <c r="G67" s="23" t="e">
        <f>IF(Table134237122[[#This Row],[Mean Change]]=1,AVERAGEIFS(Table134237122[MR],Table134237122[Mean Change],1),#N/A)</f>
        <v>#N/A</v>
      </c>
      <c r="H67" s="23" t="e">
        <f>IF(Table134237122[[#This Row],[Mean Change]]=2,AVERAGEIFS(Table134237122[MR],Table134237122[Mean Change],2),#N/A)</f>
        <v>#N/A</v>
      </c>
      <c r="I67" s="23" t="e">
        <f>IF(Table134237122[[#This Row],[Mean Change]]=3,AVERAGEIFS(Table134237122[MR],Table134237122[Mean Change],3),#N/A)</f>
        <v>#N/A</v>
      </c>
      <c r="J6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7" s="15" t="str">
        <f>IF(ISERROR(Table134237122[[#This Row],[Mean Change]]),"",IF(Table134237122[[#This Row],[Variable Name]]="","",IF(Table134237122[[#This Row],[Mean Change]]=1,Table134237122[Variable Name],"")))</f>
        <v/>
      </c>
      <c r="L6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7" s="15" t="str">
        <f>IF(ISERROR(Table134237122[[#This Row],[Mean Change]]),"",IF(Table134237122[[#This Row],[Variable Name]]="","",IF(Table134237122[[#This Row],[Mean Change]]=2,Table134237122[Variable Name],"")))</f>
        <v/>
      </c>
      <c r="N6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7" s="15" t="str">
        <f>IF(ISERROR(Table134237122[[#This Row],[Mean Change]]),"",IF(Table134237122[[#This Row],[Variable Name]]="","",IF(Table134237122[[#This Row],[Mean Change]]=3,Table134237122[Variable Name],"")))</f>
        <v/>
      </c>
      <c r="P67" s="76">
        <v>0.70568000000000008</v>
      </c>
      <c r="Q67" s="15" t="str">
        <f>IF(ISERROR(Table134237122[[#This Row],[Mean Change]]),"",IF(Table134237122[[#This Row],[Variable Name]]="","",IF(Table134237122[[#This Row],[Mean Change]]=4,Table134237122[Variable Name],"")))</f>
        <v/>
      </c>
      <c r="R6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7" s="15" t="str">
        <f>IF(ISERROR(Table134237122[[#This Row],[Mean Change]]),"",IF(Table134237122[[#This Row],[Variable Name]]="","",IF(Table134237122[[#This Row],[Mean Change]]=5,Table134237122[Variable Name],"")))</f>
        <v/>
      </c>
      <c r="T6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7" s="16" t="e">
        <f>IF(Table134237122[[#This Row],[Mean Change]]=1,AVERAGEIFS(Table134237122[MR],Table134237122[MR],"&lt;"&amp;Table134237122[[#This Row],[UL MR]],Table134237122[Mean Change],1),#N/A)</f>
        <v>#N/A</v>
      </c>
      <c r="W67" s="16" t="e">
        <f>IF(Table134237122[[#This Row],[Mean Change]]=2,AVERAGEIFS(Table134237122[MR],Table134237122[MR],"&lt;"&amp;Table134237122[[#This Row],[UL MR]],Table134237122[Mean Change],2),#N/A)</f>
        <v>#N/A</v>
      </c>
      <c r="X67" s="16" t="e">
        <f>IF(Table134237122[[#This Row],[Mean Change]]=3,AVERAGEIFS(Table134237122[MR],Table134237122[MR],"&lt;"&amp;Table134237122[[#This Row],[UL MR]],Table134237122[Mean Change],3),#N/A)</f>
        <v>#N/A</v>
      </c>
      <c r="Y67" s="16" t="e">
        <f>Table134237122[[#This Row],[Process Mean]]+(2.66*Table134237122[[#This Row],[MR Bar]])</f>
        <v>#N/A</v>
      </c>
      <c r="Z67" s="16" t="e">
        <f>Table134237122[[#This Row],[2nd Mean]]+(2.66*Table134237122[[#This Row],[MR Bar 2]])</f>
        <v>#N/A</v>
      </c>
      <c r="AA67" s="16" t="e">
        <f>Table134237122[[#This Row],[3rd Mean]]+(2.66*Table134237122[[#This Row],[MR Bar 3]])</f>
        <v>#N/A</v>
      </c>
      <c r="AB67" s="16" t="e">
        <f>Table134237122[[#This Row],[Process Mean]]-(2.66*Table134237122[[#This Row],[MR Bar]])</f>
        <v>#N/A</v>
      </c>
      <c r="AC67" s="16" t="e">
        <f>Table134237122[[#This Row],[2nd Mean]]-(2.66*Table134237122[[#This Row],[MR Bar 2]])</f>
        <v>#N/A</v>
      </c>
      <c r="AD67" s="16" t="e">
        <f>Table134237122[[#This Row],[3rd Mean]]-(2.66*Table134237122[[#This Row],[MR Bar 3]])</f>
        <v>#N/A</v>
      </c>
      <c r="AE67" s="16" t="e">
        <f>IF(Table134237122[[#This Row],[Date]]="",#N/A,IF(Table134237122[[#This Row],[Date]]&lt;$BS$26,#N/A,$BP$26))</f>
        <v>#N/A</v>
      </c>
      <c r="AF67" s="17">
        <f>MAX(Table134237122[Cohort Size])*2</f>
        <v>1264</v>
      </c>
      <c r="AG6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7" s="54" t="e">
        <f>IF(Table134237122[[#This Row],[Mean Change]]=1,(Table134237122[[#This Row],[Standard Deviation]]*3)+$T67,#N/A)</f>
        <v>#N/A</v>
      </c>
      <c r="AJ67" s="55" t="e">
        <f>IF(Table134237122[[#This Row],[Mean Change]]=1,$T67-(Table134237122[[#This Row],[Standard Deviation]]*3),#N/A)</f>
        <v>#N/A</v>
      </c>
      <c r="AK67" s="54" t="e">
        <f>IF(Table134237122[[#This Row],[Mean Change]]=2,(Table134237122[[#This Row],[Standard Deviation]]*3)+$T67,#N/A)</f>
        <v>#N/A</v>
      </c>
      <c r="AL67" s="55" t="e">
        <f>IF(Table134237122[[#This Row],[Mean Change]]=2,$T67-(Table134237122[[#This Row],[Standard Deviation]]*3),#N/A)</f>
        <v>#N/A</v>
      </c>
      <c r="AM67" s="55" t="e">
        <f>IF(Table134237122[[#This Row],[Mean Change]]=3,(Table134237122[[#This Row],[Standard Deviation]]*3)+$T67,#N/A)</f>
        <v>#N/A</v>
      </c>
      <c r="AN67" s="55" t="e">
        <f>IF(Table134237122[[#This Row],[Mean Change]]=3,$T67-(Table134237122[[#This Row],[Standard Deviation]]*3),#N/A)</f>
        <v>#N/A</v>
      </c>
      <c r="AO67" s="55">
        <v>0.71613171756220007</v>
      </c>
      <c r="AP67" s="55">
        <v>0.6952282824378001</v>
      </c>
      <c r="AQ67" s="55" t="e">
        <f>IF(Table134237122[[#This Row],[Mean Change]]=5,(Table134237122[[#This Row],[Standard Deviation]]*3)+$T67,#N/A)</f>
        <v>#N/A</v>
      </c>
      <c r="AR67" s="55" t="e">
        <f>IF(Table134237122[[#This Row],[Mean Change]]=5,$T67-(Table134237122[[#This Row],[Standard Deviation]]*3),#N/A)</f>
        <v>#N/A</v>
      </c>
    </row>
    <row r="68" spans="2:44" ht="12.75" customHeight="1" x14ac:dyDescent="0.25">
      <c r="B68" s="9"/>
      <c r="C68" s="49"/>
      <c r="D68" s="21"/>
      <c r="E68" s="21" t="e">
        <f>IF(Table134237122[[#This Row],[Variable Name]]="",#N/A,Table134237122[[#This Row],[Variable Name]])</f>
        <v>#N/A</v>
      </c>
      <c r="F68" s="22" t="str">
        <f>IFERROR(IF(Table134237122[[#This Row],[Variable Name]]="","",IF(AG67&lt;&gt;AG68,"",ABS(Table134237122[[#This Row],[Variable Name]]-C67))),"")</f>
        <v/>
      </c>
      <c r="G68" s="23" t="e">
        <f>IF(Table134237122[[#This Row],[Mean Change]]=1,AVERAGEIFS(Table134237122[MR],Table134237122[Mean Change],1),#N/A)</f>
        <v>#N/A</v>
      </c>
      <c r="H68" s="23" t="e">
        <f>IF(Table134237122[[#This Row],[Mean Change]]=2,AVERAGEIFS(Table134237122[MR],Table134237122[Mean Change],2),#N/A)</f>
        <v>#N/A</v>
      </c>
      <c r="I68" s="23" t="e">
        <f>IF(Table134237122[[#This Row],[Mean Change]]=3,AVERAGEIFS(Table134237122[MR],Table134237122[Mean Change],3),#N/A)</f>
        <v>#N/A</v>
      </c>
      <c r="J6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8" s="15" t="str">
        <f>IF(ISERROR(Table134237122[[#This Row],[Mean Change]]),"",IF(Table134237122[[#This Row],[Variable Name]]="","",IF(Table134237122[[#This Row],[Mean Change]]=1,Table134237122[Variable Name],"")))</f>
        <v/>
      </c>
      <c r="L6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8" s="15" t="str">
        <f>IF(ISERROR(Table134237122[[#This Row],[Mean Change]]),"",IF(Table134237122[[#This Row],[Variable Name]]="","",IF(Table134237122[[#This Row],[Mean Change]]=2,Table134237122[Variable Name],"")))</f>
        <v/>
      </c>
      <c r="N6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8" s="15" t="str">
        <f>IF(ISERROR(Table134237122[[#This Row],[Mean Change]]),"",IF(Table134237122[[#This Row],[Variable Name]]="","",IF(Table134237122[[#This Row],[Mean Change]]=3,Table134237122[Variable Name],"")))</f>
        <v/>
      </c>
      <c r="P68" s="76">
        <v>0.70568000000000008</v>
      </c>
      <c r="Q68" s="15" t="str">
        <f>IF(ISERROR(Table134237122[[#This Row],[Mean Change]]),"",IF(Table134237122[[#This Row],[Variable Name]]="","",IF(Table134237122[[#This Row],[Mean Change]]=4,Table134237122[Variable Name],"")))</f>
        <v/>
      </c>
      <c r="R6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8" s="15" t="str">
        <f>IF(ISERROR(Table134237122[[#This Row],[Mean Change]]),"",IF(Table134237122[[#This Row],[Variable Name]]="","",IF(Table134237122[[#This Row],[Mean Change]]=5,Table134237122[Variable Name],"")))</f>
        <v/>
      </c>
      <c r="T6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8" s="16" t="e">
        <f>IF(Table134237122[[#This Row],[Mean Change]]=1,AVERAGEIFS(Table134237122[MR],Table134237122[MR],"&lt;"&amp;Table134237122[[#This Row],[UL MR]],Table134237122[Mean Change],1),#N/A)</f>
        <v>#N/A</v>
      </c>
      <c r="W68" s="16" t="e">
        <f>IF(Table134237122[[#This Row],[Mean Change]]=2,AVERAGEIFS(Table134237122[MR],Table134237122[MR],"&lt;"&amp;Table134237122[[#This Row],[UL MR]],Table134237122[Mean Change],2),#N/A)</f>
        <v>#N/A</v>
      </c>
      <c r="X68" s="16" t="e">
        <f>IF(Table134237122[[#This Row],[Mean Change]]=3,AVERAGEIFS(Table134237122[MR],Table134237122[MR],"&lt;"&amp;Table134237122[[#This Row],[UL MR]],Table134237122[Mean Change],3),#N/A)</f>
        <v>#N/A</v>
      </c>
      <c r="Y68" s="16" t="e">
        <f>Table134237122[[#This Row],[Process Mean]]+(2.66*Table134237122[[#This Row],[MR Bar]])</f>
        <v>#N/A</v>
      </c>
      <c r="Z68" s="16" t="e">
        <f>Table134237122[[#This Row],[2nd Mean]]+(2.66*Table134237122[[#This Row],[MR Bar 2]])</f>
        <v>#N/A</v>
      </c>
      <c r="AA68" s="16" t="e">
        <f>Table134237122[[#This Row],[3rd Mean]]+(2.66*Table134237122[[#This Row],[MR Bar 3]])</f>
        <v>#N/A</v>
      </c>
      <c r="AB68" s="16" t="e">
        <f>Table134237122[[#This Row],[Process Mean]]-(2.66*Table134237122[[#This Row],[MR Bar]])</f>
        <v>#N/A</v>
      </c>
      <c r="AC68" s="16" t="e">
        <f>Table134237122[[#This Row],[2nd Mean]]-(2.66*Table134237122[[#This Row],[MR Bar 2]])</f>
        <v>#N/A</v>
      </c>
      <c r="AD68" s="16" t="e">
        <f>Table134237122[[#This Row],[3rd Mean]]-(2.66*Table134237122[[#This Row],[MR Bar 3]])</f>
        <v>#N/A</v>
      </c>
      <c r="AE68" s="16" t="e">
        <f>IF(Table134237122[[#This Row],[Date]]="",#N/A,IF(Table134237122[[#This Row],[Date]]&lt;$BS$26,#N/A,$BP$26))</f>
        <v>#N/A</v>
      </c>
      <c r="AF68" s="17">
        <f>MAX(Table134237122[Cohort Size])*2</f>
        <v>1264</v>
      </c>
      <c r="AG6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8" s="54" t="e">
        <f>IF(Table134237122[[#This Row],[Mean Change]]=1,(Table134237122[[#This Row],[Standard Deviation]]*3)+$T68,#N/A)</f>
        <v>#N/A</v>
      </c>
      <c r="AJ68" s="55" t="e">
        <f>IF(Table134237122[[#This Row],[Mean Change]]=1,$T68-(Table134237122[[#This Row],[Standard Deviation]]*3),#N/A)</f>
        <v>#N/A</v>
      </c>
      <c r="AK68" s="54" t="e">
        <f>IF(Table134237122[[#This Row],[Mean Change]]=2,(Table134237122[[#This Row],[Standard Deviation]]*3)+$T68,#N/A)</f>
        <v>#N/A</v>
      </c>
      <c r="AL68" s="55" t="e">
        <f>IF(Table134237122[[#This Row],[Mean Change]]=2,$T68-(Table134237122[[#This Row],[Standard Deviation]]*3),#N/A)</f>
        <v>#N/A</v>
      </c>
      <c r="AM68" s="55" t="e">
        <f>IF(Table134237122[[#This Row],[Mean Change]]=3,(Table134237122[[#This Row],[Standard Deviation]]*3)+$T68,#N/A)</f>
        <v>#N/A</v>
      </c>
      <c r="AN68" s="55" t="e">
        <f>IF(Table134237122[[#This Row],[Mean Change]]=3,$T68-(Table134237122[[#This Row],[Standard Deviation]]*3),#N/A)</f>
        <v>#N/A</v>
      </c>
      <c r="AO68" s="55">
        <v>0.71613171756220007</v>
      </c>
      <c r="AP68" s="55">
        <v>0.6952282824378001</v>
      </c>
      <c r="AQ68" s="55" t="e">
        <f>IF(Table134237122[[#This Row],[Mean Change]]=5,(Table134237122[[#This Row],[Standard Deviation]]*3)+$T68,#N/A)</f>
        <v>#N/A</v>
      </c>
      <c r="AR68" s="55" t="e">
        <f>IF(Table134237122[[#This Row],[Mean Change]]=5,$T68-(Table134237122[[#This Row],[Standard Deviation]]*3),#N/A)</f>
        <v>#N/A</v>
      </c>
    </row>
    <row r="69" spans="2:44" ht="12.75" customHeight="1" x14ac:dyDescent="0.25">
      <c r="B69" s="9"/>
      <c r="C69" s="49"/>
      <c r="D69" s="21"/>
      <c r="E69" s="21" t="e">
        <f>IF(Table134237122[[#This Row],[Variable Name]]="",#N/A,Table134237122[[#This Row],[Variable Name]])</f>
        <v>#N/A</v>
      </c>
      <c r="F69" s="22" t="str">
        <f>IFERROR(IF(Table134237122[[#This Row],[Variable Name]]="","",IF(AG68&lt;&gt;AG69,"",ABS(Table134237122[[#This Row],[Variable Name]]-C68))),"")</f>
        <v/>
      </c>
      <c r="G69" s="23" t="e">
        <f>IF(Table134237122[[#This Row],[Mean Change]]=1,AVERAGEIFS(Table134237122[MR],Table134237122[Mean Change],1),#N/A)</f>
        <v>#N/A</v>
      </c>
      <c r="H69" s="23" t="e">
        <f>IF(Table134237122[[#This Row],[Mean Change]]=2,AVERAGEIFS(Table134237122[MR],Table134237122[Mean Change],2),#N/A)</f>
        <v>#N/A</v>
      </c>
      <c r="I69" s="23" t="e">
        <f>IF(Table134237122[[#This Row],[Mean Change]]=3,AVERAGEIFS(Table134237122[MR],Table134237122[Mean Change],3),#N/A)</f>
        <v>#N/A</v>
      </c>
      <c r="J6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69" s="15" t="str">
        <f>IF(ISERROR(Table134237122[[#This Row],[Mean Change]]),"",IF(Table134237122[[#This Row],[Variable Name]]="","",IF(Table134237122[[#This Row],[Mean Change]]=1,Table134237122[Variable Name],"")))</f>
        <v/>
      </c>
      <c r="L6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69" s="15" t="str">
        <f>IF(ISERROR(Table134237122[[#This Row],[Mean Change]]),"",IF(Table134237122[[#This Row],[Variable Name]]="","",IF(Table134237122[[#This Row],[Mean Change]]=2,Table134237122[Variable Name],"")))</f>
        <v/>
      </c>
      <c r="N6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69" s="15" t="str">
        <f>IF(ISERROR(Table134237122[[#This Row],[Mean Change]]),"",IF(Table134237122[[#This Row],[Variable Name]]="","",IF(Table134237122[[#This Row],[Mean Change]]=3,Table134237122[Variable Name],"")))</f>
        <v/>
      </c>
      <c r="P69" s="76">
        <v>0.70568000000000008</v>
      </c>
      <c r="Q69" s="15" t="str">
        <f>IF(ISERROR(Table134237122[[#This Row],[Mean Change]]),"",IF(Table134237122[[#This Row],[Variable Name]]="","",IF(Table134237122[[#This Row],[Mean Change]]=4,Table134237122[Variable Name],"")))</f>
        <v/>
      </c>
      <c r="R6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69" s="15" t="str">
        <f>IF(ISERROR(Table134237122[[#This Row],[Mean Change]]),"",IF(Table134237122[[#This Row],[Variable Name]]="","",IF(Table134237122[[#This Row],[Mean Change]]=5,Table134237122[Variable Name],"")))</f>
        <v/>
      </c>
      <c r="T6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6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69" s="16" t="e">
        <f>IF(Table134237122[[#This Row],[Mean Change]]=1,AVERAGEIFS(Table134237122[MR],Table134237122[MR],"&lt;"&amp;Table134237122[[#This Row],[UL MR]],Table134237122[Mean Change],1),#N/A)</f>
        <v>#N/A</v>
      </c>
      <c r="W69" s="16" t="e">
        <f>IF(Table134237122[[#This Row],[Mean Change]]=2,AVERAGEIFS(Table134237122[MR],Table134237122[MR],"&lt;"&amp;Table134237122[[#This Row],[UL MR]],Table134237122[Mean Change],2),#N/A)</f>
        <v>#N/A</v>
      </c>
      <c r="X69" s="16" t="e">
        <f>IF(Table134237122[[#This Row],[Mean Change]]=3,AVERAGEIFS(Table134237122[MR],Table134237122[MR],"&lt;"&amp;Table134237122[[#This Row],[UL MR]],Table134237122[Mean Change],3),#N/A)</f>
        <v>#N/A</v>
      </c>
      <c r="Y69" s="16" t="e">
        <f>Table134237122[[#This Row],[Process Mean]]+(2.66*Table134237122[[#This Row],[MR Bar]])</f>
        <v>#N/A</v>
      </c>
      <c r="Z69" s="16" t="e">
        <f>Table134237122[[#This Row],[2nd Mean]]+(2.66*Table134237122[[#This Row],[MR Bar 2]])</f>
        <v>#N/A</v>
      </c>
      <c r="AA69" s="16" t="e">
        <f>Table134237122[[#This Row],[3rd Mean]]+(2.66*Table134237122[[#This Row],[MR Bar 3]])</f>
        <v>#N/A</v>
      </c>
      <c r="AB69" s="16" t="e">
        <f>Table134237122[[#This Row],[Process Mean]]-(2.66*Table134237122[[#This Row],[MR Bar]])</f>
        <v>#N/A</v>
      </c>
      <c r="AC69" s="16" t="e">
        <f>Table134237122[[#This Row],[2nd Mean]]-(2.66*Table134237122[[#This Row],[MR Bar 2]])</f>
        <v>#N/A</v>
      </c>
      <c r="AD69" s="16" t="e">
        <f>Table134237122[[#This Row],[3rd Mean]]-(2.66*Table134237122[[#This Row],[MR Bar 3]])</f>
        <v>#N/A</v>
      </c>
      <c r="AE69" s="16" t="e">
        <f>IF(Table134237122[[#This Row],[Date]]="",#N/A,IF(Table134237122[[#This Row],[Date]]&lt;$BS$26,#N/A,$BP$26))</f>
        <v>#N/A</v>
      </c>
      <c r="AF69" s="17">
        <f>MAX(Table134237122[Cohort Size])*2</f>
        <v>1264</v>
      </c>
      <c r="AG6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6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69" s="54" t="e">
        <f>IF(Table134237122[[#This Row],[Mean Change]]=1,(Table134237122[[#This Row],[Standard Deviation]]*3)+$T69,#N/A)</f>
        <v>#N/A</v>
      </c>
      <c r="AJ69" s="55" t="e">
        <f>IF(Table134237122[[#This Row],[Mean Change]]=1,$T69-(Table134237122[[#This Row],[Standard Deviation]]*3),#N/A)</f>
        <v>#N/A</v>
      </c>
      <c r="AK69" s="54" t="e">
        <f>IF(Table134237122[[#This Row],[Mean Change]]=2,(Table134237122[[#This Row],[Standard Deviation]]*3)+$T69,#N/A)</f>
        <v>#N/A</v>
      </c>
      <c r="AL69" s="55" t="e">
        <f>IF(Table134237122[[#This Row],[Mean Change]]=2,$T69-(Table134237122[[#This Row],[Standard Deviation]]*3),#N/A)</f>
        <v>#N/A</v>
      </c>
      <c r="AM69" s="55" t="e">
        <f>IF(Table134237122[[#This Row],[Mean Change]]=3,(Table134237122[[#This Row],[Standard Deviation]]*3)+$T69,#N/A)</f>
        <v>#N/A</v>
      </c>
      <c r="AN69" s="55" t="e">
        <f>IF(Table134237122[[#This Row],[Mean Change]]=3,$T69-(Table134237122[[#This Row],[Standard Deviation]]*3),#N/A)</f>
        <v>#N/A</v>
      </c>
      <c r="AO69" s="55">
        <v>0.71613171756220007</v>
      </c>
      <c r="AP69" s="55">
        <v>0.6952282824378001</v>
      </c>
      <c r="AQ69" s="55" t="e">
        <f>IF(Table134237122[[#This Row],[Mean Change]]=5,(Table134237122[[#This Row],[Standard Deviation]]*3)+$T69,#N/A)</f>
        <v>#N/A</v>
      </c>
      <c r="AR69" s="55" t="e">
        <f>IF(Table134237122[[#This Row],[Mean Change]]=5,$T69-(Table134237122[[#This Row],[Standard Deviation]]*3),#N/A)</f>
        <v>#N/A</v>
      </c>
    </row>
    <row r="70" spans="2:44" ht="12.75" customHeight="1" x14ac:dyDescent="0.25">
      <c r="B70" s="9"/>
      <c r="C70" s="49"/>
      <c r="D70" s="21"/>
      <c r="E70" s="21" t="e">
        <f>IF(Table134237122[[#This Row],[Variable Name]]="",#N/A,Table134237122[[#This Row],[Variable Name]])</f>
        <v>#N/A</v>
      </c>
      <c r="F70" s="22" t="str">
        <f>IFERROR(IF(Table134237122[[#This Row],[Variable Name]]="","",IF(AG69&lt;&gt;AG70,"",ABS(Table134237122[[#This Row],[Variable Name]]-C69))),"")</f>
        <v/>
      </c>
      <c r="G70" s="23" t="e">
        <f>IF(Table134237122[[#This Row],[Mean Change]]=1,AVERAGEIFS(Table134237122[MR],Table134237122[Mean Change],1),#N/A)</f>
        <v>#N/A</v>
      </c>
      <c r="H70" s="23" t="e">
        <f>IF(Table134237122[[#This Row],[Mean Change]]=2,AVERAGEIFS(Table134237122[MR],Table134237122[Mean Change],2),#N/A)</f>
        <v>#N/A</v>
      </c>
      <c r="I70" s="23" t="e">
        <f>IF(Table134237122[[#This Row],[Mean Change]]=3,AVERAGEIFS(Table134237122[MR],Table134237122[Mean Change],3),#N/A)</f>
        <v>#N/A</v>
      </c>
      <c r="J7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0" s="15" t="str">
        <f>IF(ISERROR(Table134237122[[#This Row],[Mean Change]]),"",IF(Table134237122[[#This Row],[Variable Name]]="","",IF(Table134237122[[#This Row],[Mean Change]]=1,Table134237122[Variable Name],"")))</f>
        <v/>
      </c>
      <c r="L7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0" s="15" t="str">
        <f>IF(ISERROR(Table134237122[[#This Row],[Mean Change]]),"",IF(Table134237122[[#This Row],[Variable Name]]="","",IF(Table134237122[[#This Row],[Mean Change]]=2,Table134237122[Variable Name],"")))</f>
        <v/>
      </c>
      <c r="N7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0" s="15" t="str">
        <f>IF(ISERROR(Table134237122[[#This Row],[Mean Change]]),"",IF(Table134237122[[#This Row],[Variable Name]]="","",IF(Table134237122[[#This Row],[Mean Change]]=3,Table134237122[Variable Name],"")))</f>
        <v/>
      </c>
      <c r="P70" s="76">
        <v>0.70568000000000008</v>
      </c>
      <c r="Q70" s="15" t="str">
        <f>IF(ISERROR(Table134237122[[#This Row],[Mean Change]]),"",IF(Table134237122[[#This Row],[Variable Name]]="","",IF(Table134237122[[#This Row],[Mean Change]]=4,Table134237122[Variable Name],"")))</f>
        <v/>
      </c>
      <c r="R7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0" s="15" t="str">
        <f>IF(ISERROR(Table134237122[[#This Row],[Mean Change]]),"",IF(Table134237122[[#This Row],[Variable Name]]="","",IF(Table134237122[[#This Row],[Mean Change]]=5,Table134237122[Variable Name],"")))</f>
        <v/>
      </c>
      <c r="T7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0" s="16" t="e">
        <f>IF(Table134237122[[#This Row],[Mean Change]]=1,AVERAGEIFS(Table134237122[MR],Table134237122[MR],"&lt;"&amp;Table134237122[[#This Row],[UL MR]],Table134237122[Mean Change],1),#N/A)</f>
        <v>#N/A</v>
      </c>
      <c r="W70" s="16" t="e">
        <f>IF(Table134237122[[#This Row],[Mean Change]]=2,AVERAGEIFS(Table134237122[MR],Table134237122[MR],"&lt;"&amp;Table134237122[[#This Row],[UL MR]],Table134237122[Mean Change],2),#N/A)</f>
        <v>#N/A</v>
      </c>
      <c r="X70" s="16" t="e">
        <f>IF(Table134237122[[#This Row],[Mean Change]]=3,AVERAGEIFS(Table134237122[MR],Table134237122[MR],"&lt;"&amp;Table134237122[[#This Row],[UL MR]],Table134237122[Mean Change],3),#N/A)</f>
        <v>#N/A</v>
      </c>
      <c r="Y70" s="16" t="e">
        <f>Table134237122[[#This Row],[Process Mean]]+(2.66*Table134237122[[#This Row],[MR Bar]])</f>
        <v>#N/A</v>
      </c>
      <c r="Z70" s="16" t="e">
        <f>Table134237122[[#This Row],[2nd Mean]]+(2.66*Table134237122[[#This Row],[MR Bar 2]])</f>
        <v>#N/A</v>
      </c>
      <c r="AA70" s="16" t="e">
        <f>Table134237122[[#This Row],[3rd Mean]]+(2.66*Table134237122[[#This Row],[MR Bar 3]])</f>
        <v>#N/A</v>
      </c>
      <c r="AB70" s="16" t="e">
        <f>Table134237122[[#This Row],[Process Mean]]-(2.66*Table134237122[[#This Row],[MR Bar]])</f>
        <v>#N/A</v>
      </c>
      <c r="AC70" s="16" t="e">
        <f>Table134237122[[#This Row],[2nd Mean]]-(2.66*Table134237122[[#This Row],[MR Bar 2]])</f>
        <v>#N/A</v>
      </c>
      <c r="AD70" s="16" t="e">
        <f>Table134237122[[#This Row],[3rd Mean]]-(2.66*Table134237122[[#This Row],[MR Bar 3]])</f>
        <v>#N/A</v>
      </c>
      <c r="AE70" s="16" t="e">
        <f>IF(Table134237122[[#This Row],[Date]]="",#N/A,IF(Table134237122[[#This Row],[Date]]&lt;$BS$26,#N/A,$BP$26))</f>
        <v>#N/A</v>
      </c>
      <c r="AF70" s="17">
        <f>MAX(Table134237122[Cohort Size])*2</f>
        <v>1264</v>
      </c>
      <c r="AG7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0" s="54" t="e">
        <f>IF(Table134237122[[#This Row],[Mean Change]]=1,(Table134237122[[#This Row],[Standard Deviation]]*3)+$T70,#N/A)</f>
        <v>#N/A</v>
      </c>
      <c r="AJ70" s="55" t="e">
        <f>IF(Table134237122[[#This Row],[Mean Change]]=1,$T70-(Table134237122[[#This Row],[Standard Deviation]]*3),#N/A)</f>
        <v>#N/A</v>
      </c>
      <c r="AK70" s="54" t="e">
        <f>IF(Table134237122[[#This Row],[Mean Change]]=2,(Table134237122[[#This Row],[Standard Deviation]]*3)+$T70,#N/A)</f>
        <v>#N/A</v>
      </c>
      <c r="AL70" s="55" t="e">
        <f>IF(Table134237122[[#This Row],[Mean Change]]=2,$T70-(Table134237122[[#This Row],[Standard Deviation]]*3),#N/A)</f>
        <v>#N/A</v>
      </c>
      <c r="AM70" s="55" t="e">
        <f>IF(Table134237122[[#This Row],[Mean Change]]=3,(Table134237122[[#This Row],[Standard Deviation]]*3)+$T70,#N/A)</f>
        <v>#N/A</v>
      </c>
      <c r="AN70" s="55" t="e">
        <f>IF(Table134237122[[#This Row],[Mean Change]]=3,$T70-(Table134237122[[#This Row],[Standard Deviation]]*3),#N/A)</f>
        <v>#N/A</v>
      </c>
      <c r="AO70" s="55">
        <v>0.71613171756220007</v>
      </c>
      <c r="AP70" s="55">
        <v>0.6952282824378001</v>
      </c>
      <c r="AQ70" s="55" t="e">
        <f>IF(Table134237122[[#This Row],[Mean Change]]=5,(Table134237122[[#This Row],[Standard Deviation]]*3)+$T70,#N/A)</f>
        <v>#N/A</v>
      </c>
      <c r="AR70" s="55" t="e">
        <f>IF(Table134237122[[#This Row],[Mean Change]]=5,$T70-(Table134237122[[#This Row],[Standard Deviation]]*3),#N/A)</f>
        <v>#N/A</v>
      </c>
    </row>
    <row r="71" spans="2:44" ht="12.75" customHeight="1" x14ac:dyDescent="0.25">
      <c r="B71" s="9"/>
      <c r="C71" s="49"/>
      <c r="D71" s="21"/>
      <c r="E71" s="21" t="e">
        <f>IF(Table134237122[[#This Row],[Variable Name]]="",#N/A,Table134237122[[#This Row],[Variable Name]])</f>
        <v>#N/A</v>
      </c>
      <c r="F71" s="22" t="str">
        <f>IFERROR(IF(Table134237122[[#This Row],[Variable Name]]="","",IF(AG70&lt;&gt;AG71,"",ABS(Table134237122[[#This Row],[Variable Name]]-C70))),"")</f>
        <v/>
      </c>
      <c r="G71" s="23" t="e">
        <f>IF(Table134237122[[#This Row],[Mean Change]]=1,AVERAGEIFS(Table134237122[MR],Table134237122[Mean Change],1),#N/A)</f>
        <v>#N/A</v>
      </c>
      <c r="H71" s="23" t="e">
        <f>IF(Table134237122[[#This Row],[Mean Change]]=2,AVERAGEIFS(Table134237122[MR],Table134237122[Mean Change],2),#N/A)</f>
        <v>#N/A</v>
      </c>
      <c r="I71" s="23" t="e">
        <f>IF(Table134237122[[#This Row],[Mean Change]]=3,AVERAGEIFS(Table134237122[MR],Table134237122[Mean Change],3),#N/A)</f>
        <v>#N/A</v>
      </c>
      <c r="J7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1" s="15" t="str">
        <f>IF(ISERROR(Table134237122[[#This Row],[Mean Change]]),"",IF(Table134237122[[#This Row],[Variable Name]]="","",IF(Table134237122[[#This Row],[Mean Change]]=1,Table134237122[Variable Name],"")))</f>
        <v/>
      </c>
      <c r="L7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1" s="15" t="str">
        <f>IF(ISERROR(Table134237122[[#This Row],[Mean Change]]),"",IF(Table134237122[[#This Row],[Variable Name]]="","",IF(Table134237122[[#This Row],[Mean Change]]=2,Table134237122[Variable Name],"")))</f>
        <v/>
      </c>
      <c r="N7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1" s="15" t="str">
        <f>IF(ISERROR(Table134237122[[#This Row],[Mean Change]]),"",IF(Table134237122[[#This Row],[Variable Name]]="","",IF(Table134237122[[#This Row],[Mean Change]]=3,Table134237122[Variable Name],"")))</f>
        <v/>
      </c>
      <c r="P71" s="76">
        <v>0.70568000000000008</v>
      </c>
      <c r="Q71" s="15" t="str">
        <f>IF(ISERROR(Table134237122[[#This Row],[Mean Change]]),"",IF(Table134237122[[#This Row],[Variable Name]]="","",IF(Table134237122[[#This Row],[Mean Change]]=4,Table134237122[Variable Name],"")))</f>
        <v/>
      </c>
      <c r="R7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1" s="15" t="str">
        <f>IF(ISERROR(Table134237122[[#This Row],[Mean Change]]),"",IF(Table134237122[[#This Row],[Variable Name]]="","",IF(Table134237122[[#This Row],[Mean Change]]=5,Table134237122[Variable Name],"")))</f>
        <v/>
      </c>
      <c r="T7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1" s="16" t="e">
        <f>IF(Table134237122[[#This Row],[Mean Change]]=1,AVERAGEIFS(Table134237122[MR],Table134237122[MR],"&lt;"&amp;Table134237122[[#This Row],[UL MR]],Table134237122[Mean Change],1),#N/A)</f>
        <v>#N/A</v>
      </c>
      <c r="W71" s="16" t="e">
        <f>IF(Table134237122[[#This Row],[Mean Change]]=2,AVERAGEIFS(Table134237122[MR],Table134237122[MR],"&lt;"&amp;Table134237122[[#This Row],[UL MR]],Table134237122[Mean Change],2),#N/A)</f>
        <v>#N/A</v>
      </c>
      <c r="X71" s="16" t="e">
        <f>IF(Table134237122[[#This Row],[Mean Change]]=3,AVERAGEIFS(Table134237122[MR],Table134237122[MR],"&lt;"&amp;Table134237122[[#This Row],[UL MR]],Table134237122[Mean Change],3),#N/A)</f>
        <v>#N/A</v>
      </c>
      <c r="Y71" s="16" t="e">
        <f>Table134237122[[#This Row],[Process Mean]]+(2.66*Table134237122[[#This Row],[MR Bar]])</f>
        <v>#N/A</v>
      </c>
      <c r="Z71" s="16" t="e">
        <f>Table134237122[[#This Row],[2nd Mean]]+(2.66*Table134237122[[#This Row],[MR Bar 2]])</f>
        <v>#N/A</v>
      </c>
      <c r="AA71" s="16" t="e">
        <f>Table134237122[[#This Row],[3rd Mean]]+(2.66*Table134237122[[#This Row],[MR Bar 3]])</f>
        <v>#N/A</v>
      </c>
      <c r="AB71" s="16" t="e">
        <f>Table134237122[[#This Row],[Process Mean]]-(2.66*Table134237122[[#This Row],[MR Bar]])</f>
        <v>#N/A</v>
      </c>
      <c r="AC71" s="16" t="e">
        <f>Table134237122[[#This Row],[2nd Mean]]-(2.66*Table134237122[[#This Row],[MR Bar 2]])</f>
        <v>#N/A</v>
      </c>
      <c r="AD71" s="16" t="e">
        <f>Table134237122[[#This Row],[3rd Mean]]-(2.66*Table134237122[[#This Row],[MR Bar 3]])</f>
        <v>#N/A</v>
      </c>
      <c r="AE71" s="16" t="e">
        <f>IF(Table134237122[[#This Row],[Date]]="",#N/A,IF(Table134237122[[#This Row],[Date]]&lt;$BS$26,#N/A,$BP$26))</f>
        <v>#N/A</v>
      </c>
      <c r="AF71" s="17">
        <f>MAX(Table134237122[Cohort Size])*2</f>
        <v>1264</v>
      </c>
      <c r="AG7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1" s="54" t="e">
        <f>IF(Table134237122[[#This Row],[Mean Change]]=1,(Table134237122[[#This Row],[Standard Deviation]]*3)+$T71,#N/A)</f>
        <v>#N/A</v>
      </c>
      <c r="AJ71" s="55" t="e">
        <f>IF(Table134237122[[#This Row],[Mean Change]]=1,$T71-(Table134237122[[#This Row],[Standard Deviation]]*3),#N/A)</f>
        <v>#N/A</v>
      </c>
      <c r="AK71" s="54" t="e">
        <f>IF(Table134237122[[#This Row],[Mean Change]]=2,(Table134237122[[#This Row],[Standard Deviation]]*3)+$T71,#N/A)</f>
        <v>#N/A</v>
      </c>
      <c r="AL71" s="55" t="e">
        <f>IF(Table134237122[[#This Row],[Mean Change]]=2,$T71-(Table134237122[[#This Row],[Standard Deviation]]*3),#N/A)</f>
        <v>#N/A</v>
      </c>
      <c r="AM71" s="55" t="e">
        <f>IF(Table134237122[[#This Row],[Mean Change]]=3,(Table134237122[[#This Row],[Standard Deviation]]*3)+$T71,#N/A)</f>
        <v>#N/A</v>
      </c>
      <c r="AN71" s="55" t="e">
        <f>IF(Table134237122[[#This Row],[Mean Change]]=3,$T71-(Table134237122[[#This Row],[Standard Deviation]]*3),#N/A)</f>
        <v>#N/A</v>
      </c>
      <c r="AO71" s="55">
        <v>0.71613171756220007</v>
      </c>
      <c r="AP71" s="55">
        <v>0.6952282824378001</v>
      </c>
      <c r="AQ71" s="55" t="e">
        <f>IF(Table134237122[[#This Row],[Mean Change]]=5,(Table134237122[[#This Row],[Standard Deviation]]*3)+$T71,#N/A)</f>
        <v>#N/A</v>
      </c>
      <c r="AR71" s="55" t="e">
        <f>IF(Table134237122[[#This Row],[Mean Change]]=5,$T71-(Table134237122[[#This Row],[Standard Deviation]]*3),#N/A)</f>
        <v>#N/A</v>
      </c>
    </row>
    <row r="72" spans="2:44" ht="12.75" customHeight="1" x14ac:dyDescent="0.25">
      <c r="B72" s="9"/>
      <c r="C72" s="49"/>
      <c r="D72" s="21"/>
      <c r="E72" s="21" t="e">
        <f>IF(Table134237122[[#This Row],[Variable Name]]="",#N/A,Table134237122[[#This Row],[Variable Name]])</f>
        <v>#N/A</v>
      </c>
      <c r="F72" s="22" t="str">
        <f>IFERROR(IF(Table134237122[[#This Row],[Variable Name]]="","",IF(AG71&lt;&gt;AG72,"",ABS(Table134237122[[#This Row],[Variable Name]]-C71))),"")</f>
        <v/>
      </c>
      <c r="G72" s="23" t="e">
        <f>IF(Table134237122[[#This Row],[Mean Change]]=1,AVERAGEIFS(Table134237122[MR],Table134237122[Mean Change],1),#N/A)</f>
        <v>#N/A</v>
      </c>
      <c r="H72" s="23" t="e">
        <f>IF(Table134237122[[#This Row],[Mean Change]]=2,AVERAGEIFS(Table134237122[MR],Table134237122[Mean Change],2),#N/A)</f>
        <v>#N/A</v>
      </c>
      <c r="I72" s="23" t="e">
        <f>IF(Table134237122[[#This Row],[Mean Change]]=3,AVERAGEIFS(Table134237122[MR],Table134237122[Mean Change],3),#N/A)</f>
        <v>#N/A</v>
      </c>
      <c r="J7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2" s="15" t="str">
        <f>IF(ISERROR(Table134237122[[#This Row],[Mean Change]]),"",IF(Table134237122[[#This Row],[Variable Name]]="","",IF(Table134237122[[#This Row],[Mean Change]]=1,Table134237122[Variable Name],"")))</f>
        <v/>
      </c>
      <c r="L7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2" s="15" t="str">
        <f>IF(ISERROR(Table134237122[[#This Row],[Mean Change]]),"",IF(Table134237122[[#This Row],[Variable Name]]="","",IF(Table134237122[[#This Row],[Mean Change]]=2,Table134237122[Variable Name],"")))</f>
        <v/>
      </c>
      <c r="N7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2" s="15" t="str">
        <f>IF(ISERROR(Table134237122[[#This Row],[Mean Change]]),"",IF(Table134237122[[#This Row],[Variable Name]]="","",IF(Table134237122[[#This Row],[Mean Change]]=3,Table134237122[Variable Name],"")))</f>
        <v/>
      </c>
      <c r="P72" s="76">
        <v>0.70568000000000008</v>
      </c>
      <c r="Q72" s="15" t="str">
        <f>IF(ISERROR(Table134237122[[#This Row],[Mean Change]]),"",IF(Table134237122[[#This Row],[Variable Name]]="","",IF(Table134237122[[#This Row],[Mean Change]]=4,Table134237122[Variable Name],"")))</f>
        <v/>
      </c>
      <c r="R7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2" s="15" t="str">
        <f>IF(ISERROR(Table134237122[[#This Row],[Mean Change]]),"",IF(Table134237122[[#This Row],[Variable Name]]="","",IF(Table134237122[[#This Row],[Mean Change]]=5,Table134237122[Variable Name],"")))</f>
        <v/>
      </c>
      <c r="T7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2" s="16" t="e">
        <f>IF(Table134237122[[#This Row],[Mean Change]]=1,AVERAGEIFS(Table134237122[MR],Table134237122[MR],"&lt;"&amp;Table134237122[[#This Row],[UL MR]],Table134237122[Mean Change],1),#N/A)</f>
        <v>#N/A</v>
      </c>
      <c r="W72" s="16" t="e">
        <f>IF(Table134237122[[#This Row],[Mean Change]]=2,AVERAGEIFS(Table134237122[MR],Table134237122[MR],"&lt;"&amp;Table134237122[[#This Row],[UL MR]],Table134237122[Mean Change],2),#N/A)</f>
        <v>#N/A</v>
      </c>
      <c r="X72" s="16" t="e">
        <f>IF(Table134237122[[#This Row],[Mean Change]]=3,AVERAGEIFS(Table134237122[MR],Table134237122[MR],"&lt;"&amp;Table134237122[[#This Row],[UL MR]],Table134237122[Mean Change],3),#N/A)</f>
        <v>#N/A</v>
      </c>
      <c r="Y72" s="16" t="e">
        <f>Table134237122[[#This Row],[Process Mean]]+(2.66*Table134237122[[#This Row],[MR Bar]])</f>
        <v>#N/A</v>
      </c>
      <c r="Z72" s="16" t="e">
        <f>Table134237122[[#This Row],[2nd Mean]]+(2.66*Table134237122[[#This Row],[MR Bar 2]])</f>
        <v>#N/A</v>
      </c>
      <c r="AA72" s="16" t="e">
        <f>Table134237122[[#This Row],[3rd Mean]]+(2.66*Table134237122[[#This Row],[MR Bar 3]])</f>
        <v>#N/A</v>
      </c>
      <c r="AB72" s="16" t="e">
        <f>Table134237122[[#This Row],[Process Mean]]-(2.66*Table134237122[[#This Row],[MR Bar]])</f>
        <v>#N/A</v>
      </c>
      <c r="AC72" s="16" t="e">
        <f>Table134237122[[#This Row],[2nd Mean]]-(2.66*Table134237122[[#This Row],[MR Bar 2]])</f>
        <v>#N/A</v>
      </c>
      <c r="AD72" s="16" t="e">
        <f>Table134237122[[#This Row],[3rd Mean]]-(2.66*Table134237122[[#This Row],[MR Bar 3]])</f>
        <v>#N/A</v>
      </c>
      <c r="AE72" s="16" t="e">
        <f>IF(Table134237122[[#This Row],[Date]]="",#N/A,IF(Table134237122[[#This Row],[Date]]&lt;$BS$26,#N/A,$BP$26))</f>
        <v>#N/A</v>
      </c>
      <c r="AF72" s="17">
        <f>MAX(Table134237122[Cohort Size])*2</f>
        <v>1264</v>
      </c>
      <c r="AG7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2" s="54" t="e">
        <f>IF(Table134237122[[#This Row],[Mean Change]]=1,(Table134237122[[#This Row],[Standard Deviation]]*3)+$T72,#N/A)</f>
        <v>#N/A</v>
      </c>
      <c r="AJ72" s="55" t="e">
        <f>IF(Table134237122[[#This Row],[Mean Change]]=1,$T72-(Table134237122[[#This Row],[Standard Deviation]]*3),#N/A)</f>
        <v>#N/A</v>
      </c>
      <c r="AK72" s="54" t="e">
        <f>IF(Table134237122[[#This Row],[Mean Change]]=2,(Table134237122[[#This Row],[Standard Deviation]]*3)+$T72,#N/A)</f>
        <v>#N/A</v>
      </c>
      <c r="AL72" s="55" t="e">
        <f>IF(Table134237122[[#This Row],[Mean Change]]=2,$T72-(Table134237122[[#This Row],[Standard Deviation]]*3),#N/A)</f>
        <v>#N/A</v>
      </c>
      <c r="AM72" s="55" t="e">
        <f>IF(Table134237122[[#This Row],[Mean Change]]=3,(Table134237122[[#This Row],[Standard Deviation]]*3)+$T72,#N/A)</f>
        <v>#N/A</v>
      </c>
      <c r="AN72" s="55" t="e">
        <f>IF(Table134237122[[#This Row],[Mean Change]]=3,$T72-(Table134237122[[#This Row],[Standard Deviation]]*3),#N/A)</f>
        <v>#N/A</v>
      </c>
      <c r="AO72" s="55">
        <v>0.71613171756220007</v>
      </c>
      <c r="AP72" s="55">
        <v>0.6952282824378001</v>
      </c>
      <c r="AQ72" s="55" t="e">
        <f>IF(Table134237122[[#This Row],[Mean Change]]=5,(Table134237122[[#This Row],[Standard Deviation]]*3)+$T72,#N/A)</f>
        <v>#N/A</v>
      </c>
      <c r="AR72" s="55" t="e">
        <f>IF(Table134237122[[#This Row],[Mean Change]]=5,$T72-(Table134237122[[#This Row],[Standard Deviation]]*3),#N/A)</f>
        <v>#N/A</v>
      </c>
    </row>
    <row r="73" spans="2:44" ht="12.75" customHeight="1" x14ac:dyDescent="0.25">
      <c r="B73" s="9"/>
      <c r="C73" s="49"/>
      <c r="D73" s="21"/>
      <c r="E73" s="21" t="e">
        <f>IF(Table134237122[[#This Row],[Variable Name]]="",#N/A,Table134237122[[#This Row],[Variable Name]])</f>
        <v>#N/A</v>
      </c>
      <c r="F73" s="22" t="str">
        <f>IFERROR(IF(Table134237122[[#This Row],[Variable Name]]="","",IF(AG72&lt;&gt;AG73,"",ABS(Table134237122[[#This Row],[Variable Name]]-C72))),"")</f>
        <v/>
      </c>
      <c r="G73" s="23" t="e">
        <f>IF(Table134237122[[#This Row],[Mean Change]]=1,AVERAGEIFS(Table134237122[MR],Table134237122[Mean Change],1),#N/A)</f>
        <v>#N/A</v>
      </c>
      <c r="H73" s="23" t="e">
        <f>IF(Table134237122[[#This Row],[Mean Change]]=2,AVERAGEIFS(Table134237122[MR],Table134237122[Mean Change],2),#N/A)</f>
        <v>#N/A</v>
      </c>
      <c r="I73" s="23" t="e">
        <f>IF(Table134237122[[#This Row],[Mean Change]]=3,AVERAGEIFS(Table134237122[MR],Table134237122[Mean Change],3),#N/A)</f>
        <v>#N/A</v>
      </c>
      <c r="J7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3" s="15" t="str">
        <f>IF(ISERROR(Table134237122[[#This Row],[Mean Change]]),"",IF(Table134237122[[#This Row],[Variable Name]]="","",IF(Table134237122[[#This Row],[Mean Change]]=1,Table134237122[Variable Name],"")))</f>
        <v/>
      </c>
      <c r="L7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3" s="15" t="str">
        <f>IF(ISERROR(Table134237122[[#This Row],[Mean Change]]),"",IF(Table134237122[[#This Row],[Variable Name]]="","",IF(Table134237122[[#This Row],[Mean Change]]=2,Table134237122[Variable Name],"")))</f>
        <v/>
      </c>
      <c r="N7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3" s="15" t="str">
        <f>IF(ISERROR(Table134237122[[#This Row],[Mean Change]]),"",IF(Table134237122[[#This Row],[Variable Name]]="","",IF(Table134237122[[#This Row],[Mean Change]]=3,Table134237122[Variable Name],"")))</f>
        <v/>
      </c>
      <c r="P73" s="76">
        <v>0.70568000000000008</v>
      </c>
      <c r="Q73" s="15" t="str">
        <f>IF(ISERROR(Table134237122[[#This Row],[Mean Change]]),"",IF(Table134237122[[#This Row],[Variable Name]]="","",IF(Table134237122[[#This Row],[Mean Change]]=4,Table134237122[Variable Name],"")))</f>
        <v/>
      </c>
      <c r="R7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3" s="15" t="str">
        <f>IF(ISERROR(Table134237122[[#This Row],[Mean Change]]),"",IF(Table134237122[[#This Row],[Variable Name]]="","",IF(Table134237122[[#This Row],[Mean Change]]=5,Table134237122[Variable Name],"")))</f>
        <v/>
      </c>
      <c r="T7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3" s="16" t="e">
        <f>IF(Table134237122[[#This Row],[Mean Change]]=1,AVERAGEIFS(Table134237122[MR],Table134237122[MR],"&lt;"&amp;Table134237122[[#This Row],[UL MR]],Table134237122[Mean Change],1),#N/A)</f>
        <v>#N/A</v>
      </c>
      <c r="W73" s="16" t="e">
        <f>IF(Table134237122[[#This Row],[Mean Change]]=2,AVERAGEIFS(Table134237122[MR],Table134237122[MR],"&lt;"&amp;Table134237122[[#This Row],[UL MR]],Table134237122[Mean Change],2),#N/A)</f>
        <v>#N/A</v>
      </c>
      <c r="X73" s="16" t="e">
        <f>IF(Table134237122[[#This Row],[Mean Change]]=3,AVERAGEIFS(Table134237122[MR],Table134237122[MR],"&lt;"&amp;Table134237122[[#This Row],[UL MR]],Table134237122[Mean Change],3),#N/A)</f>
        <v>#N/A</v>
      </c>
      <c r="Y73" s="16" t="e">
        <f>Table134237122[[#This Row],[Process Mean]]+(2.66*Table134237122[[#This Row],[MR Bar]])</f>
        <v>#N/A</v>
      </c>
      <c r="Z73" s="16" t="e">
        <f>Table134237122[[#This Row],[2nd Mean]]+(2.66*Table134237122[[#This Row],[MR Bar 2]])</f>
        <v>#N/A</v>
      </c>
      <c r="AA73" s="16" t="e">
        <f>Table134237122[[#This Row],[3rd Mean]]+(2.66*Table134237122[[#This Row],[MR Bar 3]])</f>
        <v>#N/A</v>
      </c>
      <c r="AB73" s="16" t="e">
        <f>Table134237122[[#This Row],[Process Mean]]-(2.66*Table134237122[[#This Row],[MR Bar]])</f>
        <v>#N/A</v>
      </c>
      <c r="AC73" s="16" t="e">
        <f>Table134237122[[#This Row],[2nd Mean]]-(2.66*Table134237122[[#This Row],[MR Bar 2]])</f>
        <v>#N/A</v>
      </c>
      <c r="AD73" s="16" t="e">
        <f>Table134237122[[#This Row],[3rd Mean]]-(2.66*Table134237122[[#This Row],[MR Bar 3]])</f>
        <v>#N/A</v>
      </c>
      <c r="AE73" s="16" t="e">
        <f>IF(Table134237122[[#This Row],[Date]]="",#N/A,IF(Table134237122[[#This Row],[Date]]&lt;$BS$26,#N/A,$BP$26))</f>
        <v>#N/A</v>
      </c>
      <c r="AF73" s="17">
        <f>MAX(Table134237122[Cohort Size])*2</f>
        <v>1264</v>
      </c>
      <c r="AG7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3" s="54" t="e">
        <f>IF(Table134237122[[#This Row],[Mean Change]]=1,(Table134237122[[#This Row],[Standard Deviation]]*3)+$T73,#N/A)</f>
        <v>#N/A</v>
      </c>
      <c r="AJ73" s="55" t="e">
        <f>IF(Table134237122[[#This Row],[Mean Change]]=1,$T73-(Table134237122[[#This Row],[Standard Deviation]]*3),#N/A)</f>
        <v>#N/A</v>
      </c>
      <c r="AK73" s="54" t="e">
        <f>IF(Table134237122[[#This Row],[Mean Change]]=2,(Table134237122[[#This Row],[Standard Deviation]]*3)+$T73,#N/A)</f>
        <v>#N/A</v>
      </c>
      <c r="AL73" s="55" t="e">
        <f>IF(Table134237122[[#This Row],[Mean Change]]=2,$T73-(Table134237122[[#This Row],[Standard Deviation]]*3),#N/A)</f>
        <v>#N/A</v>
      </c>
      <c r="AM73" s="55" t="e">
        <f>IF(Table134237122[[#This Row],[Mean Change]]=3,(Table134237122[[#This Row],[Standard Deviation]]*3)+$T73,#N/A)</f>
        <v>#N/A</v>
      </c>
      <c r="AN73" s="55" t="e">
        <f>IF(Table134237122[[#This Row],[Mean Change]]=3,$T73-(Table134237122[[#This Row],[Standard Deviation]]*3),#N/A)</f>
        <v>#N/A</v>
      </c>
      <c r="AO73" s="55">
        <v>0.71613171756220007</v>
      </c>
      <c r="AP73" s="55">
        <v>0.6952282824378001</v>
      </c>
      <c r="AQ73" s="55" t="e">
        <f>IF(Table134237122[[#This Row],[Mean Change]]=5,(Table134237122[[#This Row],[Standard Deviation]]*3)+$T73,#N/A)</f>
        <v>#N/A</v>
      </c>
      <c r="AR73" s="55" t="e">
        <f>IF(Table134237122[[#This Row],[Mean Change]]=5,$T73-(Table134237122[[#This Row],[Standard Deviation]]*3),#N/A)</f>
        <v>#N/A</v>
      </c>
    </row>
    <row r="74" spans="2:44" ht="12.75" customHeight="1" x14ac:dyDescent="0.25">
      <c r="B74" s="9"/>
      <c r="C74" s="49"/>
      <c r="D74" s="21"/>
      <c r="E74" s="21" t="e">
        <f>IF(Table134237122[[#This Row],[Variable Name]]="",#N/A,Table134237122[[#This Row],[Variable Name]])</f>
        <v>#N/A</v>
      </c>
      <c r="F74" s="22" t="str">
        <f>IFERROR(IF(Table134237122[[#This Row],[Variable Name]]="","",IF(AG73&lt;&gt;AG74,"",ABS(Table134237122[[#This Row],[Variable Name]]-C73))),"")</f>
        <v/>
      </c>
      <c r="G74" s="23" t="e">
        <f>IF(Table134237122[[#This Row],[Mean Change]]=1,AVERAGEIFS(Table134237122[MR],Table134237122[Mean Change],1),#N/A)</f>
        <v>#N/A</v>
      </c>
      <c r="H74" s="23" t="e">
        <f>IF(Table134237122[[#This Row],[Mean Change]]=2,AVERAGEIFS(Table134237122[MR],Table134237122[Mean Change],2),#N/A)</f>
        <v>#N/A</v>
      </c>
      <c r="I74" s="23" t="e">
        <f>IF(Table134237122[[#This Row],[Mean Change]]=3,AVERAGEIFS(Table134237122[MR],Table134237122[Mean Change],3),#N/A)</f>
        <v>#N/A</v>
      </c>
      <c r="J7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4" s="15" t="str">
        <f>IF(ISERROR(Table134237122[[#This Row],[Mean Change]]),"",IF(Table134237122[[#This Row],[Variable Name]]="","",IF(Table134237122[[#This Row],[Mean Change]]=1,Table134237122[Variable Name],"")))</f>
        <v/>
      </c>
      <c r="L7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4" s="15" t="str">
        <f>IF(ISERROR(Table134237122[[#This Row],[Mean Change]]),"",IF(Table134237122[[#This Row],[Variable Name]]="","",IF(Table134237122[[#This Row],[Mean Change]]=2,Table134237122[Variable Name],"")))</f>
        <v/>
      </c>
      <c r="N7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4" s="15" t="str">
        <f>IF(ISERROR(Table134237122[[#This Row],[Mean Change]]),"",IF(Table134237122[[#This Row],[Variable Name]]="","",IF(Table134237122[[#This Row],[Mean Change]]=3,Table134237122[Variable Name],"")))</f>
        <v/>
      </c>
      <c r="P74" s="76">
        <v>0.70568000000000008</v>
      </c>
      <c r="Q74" s="15" t="str">
        <f>IF(ISERROR(Table134237122[[#This Row],[Mean Change]]),"",IF(Table134237122[[#This Row],[Variable Name]]="","",IF(Table134237122[[#This Row],[Mean Change]]=4,Table134237122[Variable Name],"")))</f>
        <v/>
      </c>
      <c r="R7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4" s="15" t="str">
        <f>IF(ISERROR(Table134237122[[#This Row],[Mean Change]]),"",IF(Table134237122[[#This Row],[Variable Name]]="","",IF(Table134237122[[#This Row],[Mean Change]]=5,Table134237122[Variable Name],"")))</f>
        <v/>
      </c>
      <c r="T7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4" s="16" t="e">
        <f>IF(Table134237122[[#This Row],[Mean Change]]=1,AVERAGEIFS(Table134237122[MR],Table134237122[MR],"&lt;"&amp;Table134237122[[#This Row],[UL MR]],Table134237122[Mean Change],1),#N/A)</f>
        <v>#N/A</v>
      </c>
      <c r="W74" s="16" t="e">
        <f>IF(Table134237122[[#This Row],[Mean Change]]=2,AVERAGEIFS(Table134237122[MR],Table134237122[MR],"&lt;"&amp;Table134237122[[#This Row],[UL MR]],Table134237122[Mean Change],2),#N/A)</f>
        <v>#N/A</v>
      </c>
      <c r="X74" s="16" t="e">
        <f>IF(Table134237122[[#This Row],[Mean Change]]=3,AVERAGEIFS(Table134237122[MR],Table134237122[MR],"&lt;"&amp;Table134237122[[#This Row],[UL MR]],Table134237122[Mean Change],3),#N/A)</f>
        <v>#N/A</v>
      </c>
      <c r="Y74" s="16" t="e">
        <f>Table134237122[[#This Row],[Process Mean]]+(2.66*Table134237122[[#This Row],[MR Bar]])</f>
        <v>#N/A</v>
      </c>
      <c r="Z74" s="16" t="e">
        <f>Table134237122[[#This Row],[2nd Mean]]+(2.66*Table134237122[[#This Row],[MR Bar 2]])</f>
        <v>#N/A</v>
      </c>
      <c r="AA74" s="16" t="e">
        <f>Table134237122[[#This Row],[3rd Mean]]+(2.66*Table134237122[[#This Row],[MR Bar 3]])</f>
        <v>#N/A</v>
      </c>
      <c r="AB74" s="16" t="e">
        <f>Table134237122[[#This Row],[Process Mean]]-(2.66*Table134237122[[#This Row],[MR Bar]])</f>
        <v>#N/A</v>
      </c>
      <c r="AC74" s="16" t="e">
        <f>Table134237122[[#This Row],[2nd Mean]]-(2.66*Table134237122[[#This Row],[MR Bar 2]])</f>
        <v>#N/A</v>
      </c>
      <c r="AD74" s="16" t="e">
        <f>Table134237122[[#This Row],[3rd Mean]]-(2.66*Table134237122[[#This Row],[MR Bar 3]])</f>
        <v>#N/A</v>
      </c>
      <c r="AE74" s="16" t="e">
        <f>IF(Table134237122[[#This Row],[Date]]="",#N/A,IF(Table134237122[[#This Row],[Date]]&lt;$BS$26,#N/A,$BP$26))</f>
        <v>#N/A</v>
      </c>
      <c r="AF74" s="17">
        <f>MAX(Table134237122[Cohort Size])*2</f>
        <v>1264</v>
      </c>
      <c r="AG7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4" s="54" t="e">
        <f>IF(Table134237122[[#This Row],[Mean Change]]=1,(Table134237122[[#This Row],[Standard Deviation]]*3)+$T74,#N/A)</f>
        <v>#N/A</v>
      </c>
      <c r="AJ74" s="55" t="e">
        <f>IF(Table134237122[[#This Row],[Mean Change]]=1,$T74-(Table134237122[[#This Row],[Standard Deviation]]*3),#N/A)</f>
        <v>#N/A</v>
      </c>
      <c r="AK74" s="54" t="e">
        <f>IF(Table134237122[[#This Row],[Mean Change]]=2,(Table134237122[[#This Row],[Standard Deviation]]*3)+$T74,#N/A)</f>
        <v>#N/A</v>
      </c>
      <c r="AL74" s="55" t="e">
        <f>IF(Table134237122[[#This Row],[Mean Change]]=2,$T74-(Table134237122[[#This Row],[Standard Deviation]]*3),#N/A)</f>
        <v>#N/A</v>
      </c>
      <c r="AM74" s="55" t="e">
        <f>IF(Table134237122[[#This Row],[Mean Change]]=3,(Table134237122[[#This Row],[Standard Deviation]]*3)+$T74,#N/A)</f>
        <v>#N/A</v>
      </c>
      <c r="AN74" s="55" t="e">
        <f>IF(Table134237122[[#This Row],[Mean Change]]=3,$T74-(Table134237122[[#This Row],[Standard Deviation]]*3),#N/A)</f>
        <v>#N/A</v>
      </c>
      <c r="AO74" s="55">
        <v>0.71613171756220007</v>
      </c>
      <c r="AP74" s="55">
        <v>0.6952282824378001</v>
      </c>
      <c r="AQ74" s="55" t="e">
        <f>IF(Table134237122[[#This Row],[Mean Change]]=5,(Table134237122[[#This Row],[Standard Deviation]]*3)+$T74,#N/A)</f>
        <v>#N/A</v>
      </c>
      <c r="AR74" s="55" t="e">
        <f>IF(Table134237122[[#This Row],[Mean Change]]=5,$T74-(Table134237122[[#This Row],[Standard Deviation]]*3),#N/A)</f>
        <v>#N/A</v>
      </c>
    </row>
    <row r="75" spans="2:44" ht="12.75" customHeight="1" x14ac:dyDescent="0.25">
      <c r="B75" s="9"/>
      <c r="C75" s="49"/>
      <c r="D75" s="21"/>
      <c r="E75" s="21" t="e">
        <f>IF(Table134237122[[#This Row],[Variable Name]]="",#N/A,Table134237122[[#This Row],[Variable Name]])</f>
        <v>#N/A</v>
      </c>
      <c r="F75" s="22" t="str">
        <f>IFERROR(IF(Table134237122[[#This Row],[Variable Name]]="","",IF(AG74&lt;&gt;AG75,"",ABS(Table134237122[[#This Row],[Variable Name]]-C74))),"")</f>
        <v/>
      </c>
      <c r="G75" s="23" t="e">
        <f>IF(Table134237122[[#This Row],[Mean Change]]=1,AVERAGEIFS(Table134237122[MR],Table134237122[Mean Change],1),#N/A)</f>
        <v>#N/A</v>
      </c>
      <c r="H75" s="23" t="e">
        <f>IF(Table134237122[[#This Row],[Mean Change]]=2,AVERAGEIFS(Table134237122[MR],Table134237122[Mean Change],2),#N/A)</f>
        <v>#N/A</v>
      </c>
      <c r="I75" s="23" t="e">
        <f>IF(Table134237122[[#This Row],[Mean Change]]=3,AVERAGEIFS(Table134237122[MR],Table134237122[Mean Change],3),#N/A)</f>
        <v>#N/A</v>
      </c>
      <c r="J7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5" s="15" t="str">
        <f>IF(ISERROR(Table134237122[[#This Row],[Mean Change]]),"",IF(Table134237122[[#This Row],[Variable Name]]="","",IF(Table134237122[[#This Row],[Mean Change]]=1,Table134237122[Variable Name],"")))</f>
        <v/>
      </c>
      <c r="L7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5" s="15" t="str">
        <f>IF(ISERROR(Table134237122[[#This Row],[Mean Change]]),"",IF(Table134237122[[#This Row],[Variable Name]]="","",IF(Table134237122[[#This Row],[Mean Change]]=2,Table134237122[Variable Name],"")))</f>
        <v/>
      </c>
      <c r="N7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5" s="15" t="str">
        <f>IF(ISERROR(Table134237122[[#This Row],[Mean Change]]),"",IF(Table134237122[[#This Row],[Variable Name]]="","",IF(Table134237122[[#This Row],[Mean Change]]=3,Table134237122[Variable Name],"")))</f>
        <v/>
      </c>
      <c r="P75" s="76">
        <v>0.70568000000000008</v>
      </c>
      <c r="Q75" s="15" t="str">
        <f>IF(ISERROR(Table134237122[[#This Row],[Mean Change]]),"",IF(Table134237122[[#This Row],[Variable Name]]="","",IF(Table134237122[[#This Row],[Mean Change]]=4,Table134237122[Variable Name],"")))</f>
        <v/>
      </c>
      <c r="R7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5" s="15" t="str">
        <f>IF(ISERROR(Table134237122[[#This Row],[Mean Change]]),"",IF(Table134237122[[#This Row],[Variable Name]]="","",IF(Table134237122[[#This Row],[Mean Change]]=5,Table134237122[Variable Name],"")))</f>
        <v/>
      </c>
      <c r="T7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5" s="16" t="e">
        <f>IF(Table134237122[[#This Row],[Mean Change]]=1,AVERAGEIFS(Table134237122[MR],Table134237122[MR],"&lt;"&amp;Table134237122[[#This Row],[UL MR]],Table134237122[Mean Change],1),#N/A)</f>
        <v>#N/A</v>
      </c>
      <c r="W75" s="16" t="e">
        <f>IF(Table134237122[[#This Row],[Mean Change]]=2,AVERAGEIFS(Table134237122[MR],Table134237122[MR],"&lt;"&amp;Table134237122[[#This Row],[UL MR]],Table134237122[Mean Change],2),#N/A)</f>
        <v>#N/A</v>
      </c>
      <c r="X75" s="16" t="e">
        <f>IF(Table134237122[[#This Row],[Mean Change]]=3,AVERAGEIFS(Table134237122[MR],Table134237122[MR],"&lt;"&amp;Table134237122[[#This Row],[UL MR]],Table134237122[Mean Change],3),#N/A)</f>
        <v>#N/A</v>
      </c>
      <c r="Y75" s="16" t="e">
        <f>Table134237122[[#This Row],[Process Mean]]+(2.66*Table134237122[[#This Row],[MR Bar]])</f>
        <v>#N/A</v>
      </c>
      <c r="Z75" s="16" t="e">
        <f>Table134237122[[#This Row],[2nd Mean]]+(2.66*Table134237122[[#This Row],[MR Bar 2]])</f>
        <v>#N/A</v>
      </c>
      <c r="AA75" s="16" t="e">
        <f>Table134237122[[#This Row],[3rd Mean]]+(2.66*Table134237122[[#This Row],[MR Bar 3]])</f>
        <v>#N/A</v>
      </c>
      <c r="AB75" s="16" t="e">
        <f>Table134237122[[#This Row],[Process Mean]]-(2.66*Table134237122[[#This Row],[MR Bar]])</f>
        <v>#N/A</v>
      </c>
      <c r="AC75" s="16" t="e">
        <f>Table134237122[[#This Row],[2nd Mean]]-(2.66*Table134237122[[#This Row],[MR Bar 2]])</f>
        <v>#N/A</v>
      </c>
      <c r="AD75" s="16" t="e">
        <f>Table134237122[[#This Row],[3rd Mean]]-(2.66*Table134237122[[#This Row],[MR Bar 3]])</f>
        <v>#N/A</v>
      </c>
      <c r="AE75" s="16" t="e">
        <f>IF(Table134237122[[#This Row],[Date]]="",#N/A,IF(Table134237122[[#This Row],[Date]]&lt;$BS$26,#N/A,$BP$26))</f>
        <v>#N/A</v>
      </c>
      <c r="AF75" s="17">
        <f>MAX(Table134237122[Cohort Size])*2</f>
        <v>1264</v>
      </c>
      <c r="AG7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5" s="54" t="e">
        <f>IF(Table134237122[[#This Row],[Mean Change]]=1,(Table134237122[[#This Row],[Standard Deviation]]*3)+$T75,#N/A)</f>
        <v>#N/A</v>
      </c>
      <c r="AJ75" s="55" t="e">
        <f>IF(Table134237122[[#This Row],[Mean Change]]=1,$T75-(Table134237122[[#This Row],[Standard Deviation]]*3),#N/A)</f>
        <v>#N/A</v>
      </c>
      <c r="AK75" s="54" t="e">
        <f>IF(Table134237122[[#This Row],[Mean Change]]=2,(Table134237122[[#This Row],[Standard Deviation]]*3)+$T75,#N/A)</f>
        <v>#N/A</v>
      </c>
      <c r="AL75" s="55" t="e">
        <f>IF(Table134237122[[#This Row],[Mean Change]]=2,$T75-(Table134237122[[#This Row],[Standard Deviation]]*3),#N/A)</f>
        <v>#N/A</v>
      </c>
      <c r="AM75" s="55" t="e">
        <f>IF(Table134237122[[#This Row],[Mean Change]]=3,(Table134237122[[#This Row],[Standard Deviation]]*3)+$T75,#N/A)</f>
        <v>#N/A</v>
      </c>
      <c r="AN75" s="55" t="e">
        <f>IF(Table134237122[[#This Row],[Mean Change]]=3,$T75-(Table134237122[[#This Row],[Standard Deviation]]*3),#N/A)</f>
        <v>#N/A</v>
      </c>
      <c r="AO75" s="55">
        <v>0.71613171756220007</v>
      </c>
      <c r="AP75" s="55">
        <v>0.6952282824378001</v>
      </c>
      <c r="AQ75" s="55" t="e">
        <f>IF(Table134237122[[#This Row],[Mean Change]]=5,(Table134237122[[#This Row],[Standard Deviation]]*3)+$T75,#N/A)</f>
        <v>#N/A</v>
      </c>
      <c r="AR75" s="55" t="e">
        <f>IF(Table134237122[[#This Row],[Mean Change]]=5,$T75-(Table134237122[[#This Row],[Standard Deviation]]*3),#N/A)</f>
        <v>#N/A</v>
      </c>
    </row>
    <row r="76" spans="2:44" ht="12.75" customHeight="1" x14ac:dyDescent="0.25">
      <c r="B76" s="9"/>
      <c r="C76" s="49"/>
      <c r="D76" s="21"/>
      <c r="E76" s="21" t="e">
        <f>IF(Table134237122[[#This Row],[Variable Name]]="",#N/A,Table134237122[[#This Row],[Variable Name]])</f>
        <v>#N/A</v>
      </c>
      <c r="F76" s="22" t="str">
        <f>IFERROR(IF(Table134237122[[#This Row],[Variable Name]]="","",IF(AG75&lt;&gt;AG76,"",ABS(Table134237122[[#This Row],[Variable Name]]-C75))),"")</f>
        <v/>
      </c>
      <c r="G76" s="23" t="e">
        <f>IF(Table134237122[[#This Row],[Mean Change]]=1,AVERAGEIFS(Table134237122[MR],Table134237122[Mean Change],1),#N/A)</f>
        <v>#N/A</v>
      </c>
      <c r="H76" s="23" t="e">
        <f>IF(Table134237122[[#This Row],[Mean Change]]=2,AVERAGEIFS(Table134237122[MR],Table134237122[Mean Change],2),#N/A)</f>
        <v>#N/A</v>
      </c>
      <c r="I76" s="23" t="e">
        <f>IF(Table134237122[[#This Row],[Mean Change]]=3,AVERAGEIFS(Table134237122[MR],Table134237122[Mean Change],3),#N/A)</f>
        <v>#N/A</v>
      </c>
      <c r="J7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6" s="15" t="str">
        <f>IF(ISERROR(Table134237122[[#This Row],[Mean Change]]),"",IF(Table134237122[[#This Row],[Variable Name]]="","",IF(Table134237122[[#This Row],[Mean Change]]=1,Table134237122[Variable Name],"")))</f>
        <v/>
      </c>
      <c r="L7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6" s="15" t="str">
        <f>IF(ISERROR(Table134237122[[#This Row],[Mean Change]]),"",IF(Table134237122[[#This Row],[Variable Name]]="","",IF(Table134237122[[#This Row],[Mean Change]]=2,Table134237122[Variable Name],"")))</f>
        <v/>
      </c>
      <c r="N7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6" s="15" t="str">
        <f>IF(ISERROR(Table134237122[[#This Row],[Mean Change]]),"",IF(Table134237122[[#This Row],[Variable Name]]="","",IF(Table134237122[[#This Row],[Mean Change]]=3,Table134237122[Variable Name],"")))</f>
        <v/>
      </c>
      <c r="P76" s="76">
        <v>0.70568000000000008</v>
      </c>
      <c r="Q76" s="15" t="str">
        <f>IF(ISERROR(Table134237122[[#This Row],[Mean Change]]),"",IF(Table134237122[[#This Row],[Variable Name]]="","",IF(Table134237122[[#This Row],[Mean Change]]=4,Table134237122[Variable Name],"")))</f>
        <v/>
      </c>
      <c r="R7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6" s="15" t="str">
        <f>IF(ISERROR(Table134237122[[#This Row],[Mean Change]]),"",IF(Table134237122[[#This Row],[Variable Name]]="","",IF(Table134237122[[#This Row],[Mean Change]]=5,Table134237122[Variable Name],"")))</f>
        <v/>
      </c>
      <c r="T7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6" s="16" t="e">
        <f>IF(Table134237122[[#This Row],[Mean Change]]=1,AVERAGEIFS(Table134237122[MR],Table134237122[MR],"&lt;"&amp;Table134237122[[#This Row],[UL MR]],Table134237122[Mean Change],1),#N/A)</f>
        <v>#N/A</v>
      </c>
      <c r="W76" s="16" t="e">
        <f>IF(Table134237122[[#This Row],[Mean Change]]=2,AVERAGEIFS(Table134237122[MR],Table134237122[MR],"&lt;"&amp;Table134237122[[#This Row],[UL MR]],Table134237122[Mean Change],2),#N/A)</f>
        <v>#N/A</v>
      </c>
      <c r="X76" s="16" t="e">
        <f>IF(Table134237122[[#This Row],[Mean Change]]=3,AVERAGEIFS(Table134237122[MR],Table134237122[MR],"&lt;"&amp;Table134237122[[#This Row],[UL MR]],Table134237122[Mean Change],3),#N/A)</f>
        <v>#N/A</v>
      </c>
      <c r="Y76" s="16" t="e">
        <f>Table134237122[[#This Row],[Process Mean]]+(2.66*Table134237122[[#This Row],[MR Bar]])</f>
        <v>#N/A</v>
      </c>
      <c r="Z76" s="16" t="e">
        <f>Table134237122[[#This Row],[2nd Mean]]+(2.66*Table134237122[[#This Row],[MR Bar 2]])</f>
        <v>#N/A</v>
      </c>
      <c r="AA76" s="16" t="e">
        <f>Table134237122[[#This Row],[3rd Mean]]+(2.66*Table134237122[[#This Row],[MR Bar 3]])</f>
        <v>#N/A</v>
      </c>
      <c r="AB76" s="16" t="e">
        <f>Table134237122[[#This Row],[Process Mean]]-(2.66*Table134237122[[#This Row],[MR Bar]])</f>
        <v>#N/A</v>
      </c>
      <c r="AC76" s="16" t="e">
        <f>Table134237122[[#This Row],[2nd Mean]]-(2.66*Table134237122[[#This Row],[MR Bar 2]])</f>
        <v>#N/A</v>
      </c>
      <c r="AD76" s="16" t="e">
        <f>Table134237122[[#This Row],[3rd Mean]]-(2.66*Table134237122[[#This Row],[MR Bar 3]])</f>
        <v>#N/A</v>
      </c>
      <c r="AE76" s="16" t="e">
        <f>IF(Table134237122[[#This Row],[Date]]="",#N/A,IF(Table134237122[[#This Row],[Date]]&lt;$BS$26,#N/A,$BP$26))</f>
        <v>#N/A</v>
      </c>
      <c r="AF76" s="17">
        <f>MAX(Table134237122[Cohort Size])*2</f>
        <v>1264</v>
      </c>
      <c r="AG7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6" s="54" t="e">
        <f>IF(Table134237122[[#This Row],[Mean Change]]=1,(Table134237122[[#This Row],[Standard Deviation]]*3)+$T76,#N/A)</f>
        <v>#N/A</v>
      </c>
      <c r="AJ76" s="55" t="e">
        <f>IF(Table134237122[[#This Row],[Mean Change]]=1,$T76-(Table134237122[[#This Row],[Standard Deviation]]*3),#N/A)</f>
        <v>#N/A</v>
      </c>
      <c r="AK76" s="54" t="e">
        <f>IF(Table134237122[[#This Row],[Mean Change]]=2,(Table134237122[[#This Row],[Standard Deviation]]*3)+$T76,#N/A)</f>
        <v>#N/A</v>
      </c>
      <c r="AL76" s="55" t="e">
        <f>IF(Table134237122[[#This Row],[Mean Change]]=2,$T76-(Table134237122[[#This Row],[Standard Deviation]]*3),#N/A)</f>
        <v>#N/A</v>
      </c>
      <c r="AM76" s="55" t="e">
        <f>IF(Table134237122[[#This Row],[Mean Change]]=3,(Table134237122[[#This Row],[Standard Deviation]]*3)+$T76,#N/A)</f>
        <v>#N/A</v>
      </c>
      <c r="AN76" s="55" t="e">
        <f>IF(Table134237122[[#This Row],[Mean Change]]=3,$T76-(Table134237122[[#This Row],[Standard Deviation]]*3),#N/A)</f>
        <v>#N/A</v>
      </c>
      <c r="AO76" s="55">
        <v>0.71613171756220007</v>
      </c>
      <c r="AP76" s="55">
        <v>0.6952282824378001</v>
      </c>
      <c r="AQ76" s="55" t="e">
        <f>IF(Table134237122[[#This Row],[Mean Change]]=5,(Table134237122[[#This Row],[Standard Deviation]]*3)+$T76,#N/A)</f>
        <v>#N/A</v>
      </c>
      <c r="AR76" s="55" t="e">
        <f>IF(Table134237122[[#This Row],[Mean Change]]=5,$T76-(Table134237122[[#This Row],[Standard Deviation]]*3),#N/A)</f>
        <v>#N/A</v>
      </c>
    </row>
    <row r="77" spans="2:44" ht="12.75" customHeight="1" x14ac:dyDescent="0.25">
      <c r="B77" s="9"/>
      <c r="C77" s="49"/>
      <c r="D77" s="21"/>
      <c r="E77" s="21" t="e">
        <f>IF(Table134237122[[#This Row],[Variable Name]]="",#N/A,Table134237122[[#This Row],[Variable Name]])</f>
        <v>#N/A</v>
      </c>
      <c r="F77" s="22" t="str">
        <f>IFERROR(IF(Table134237122[[#This Row],[Variable Name]]="","",IF(AG76&lt;&gt;AG77,"",ABS(Table134237122[[#This Row],[Variable Name]]-C76))),"")</f>
        <v/>
      </c>
      <c r="G77" s="23" t="e">
        <f>IF(Table134237122[[#This Row],[Mean Change]]=1,AVERAGEIFS(Table134237122[MR],Table134237122[Mean Change],1),#N/A)</f>
        <v>#N/A</v>
      </c>
      <c r="H77" s="23" t="e">
        <f>IF(Table134237122[[#This Row],[Mean Change]]=2,AVERAGEIFS(Table134237122[MR],Table134237122[Mean Change],2),#N/A)</f>
        <v>#N/A</v>
      </c>
      <c r="I77" s="23" t="e">
        <f>IF(Table134237122[[#This Row],[Mean Change]]=3,AVERAGEIFS(Table134237122[MR],Table134237122[Mean Change],3),#N/A)</f>
        <v>#N/A</v>
      </c>
      <c r="J7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7" s="15" t="str">
        <f>IF(ISERROR(Table134237122[[#This Row],[Mean Change]]),"",IF(Table134237122[[#This Row],[Variable Name]]="","",IF(Table134237122[[#This Row],[Mean Change]]=1,Table134237122[Variable Name],"")))</f>
        <v/>
      </c>
      <c r="L7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7" s="15" t="str">
        <f>IF(ISERROR(Table134237122[[#This Row],[Mean Change]]),"",IF(Table134237122[[#This Row],[Variable Name]]="","",IF(Table134237122[[#This Row],[Mean Change]]=2,Table134237122[Variable Name],"")))</f>
        <v/>
      </c>
      <c r="N7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7" s="15" t="str">
        <f>IF(ISERROR(Table134237122[[#This Row],[Mean Change]]),"",IF(Table134237122[[#This Row],[Variable Name]]="","",IF(Table134237122[[#This Row],[Mean Change]]=3,Table134237122[Variable Name],"")))</f>
        <v/>
      </c>
      <c r="P77" s="76">
        <v>0.70568000000000008</v>
      </c>
      <c r="Q77" s="15" t="str">
        <f>IF(ISERROR(Table134237122[[#This Row],[Mean Change]]),"",IF(Table134237122[[#This Row],[Variable Name]]="","",IF(Table134237122[[#This Row],[Mean Change]]=4,Table134237122[Variable Name],"")))</f>
        <v/>
      </c>
      <c r="R7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7" s="15" t="str">
        <f>IF(ISERROR(Table134237122[[#This Row],[Mean Change]]),"",IF(Table134237122[[#This Row],[Variable Name]]="","",IF(Table134237122[[#This Row],[Mean Change]]=5,Table134237122[Variable Name],"")))</f>
        <v/>
      </c>
      <c r="T7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7" s="16" t="e">
        <f>IF(Table134237122[[#This Row],[Mean Change]]=1,AVERAGEIFS(Table134237122[MR],Table134237122[MR],"&lt;"&amp;Table134237122[[#This Row],[UL MR]],Table134237122[Mean Change],1),#N/A)</f>
        <v>#N/A</v>
      </c>
      <c r="W77" s="16" t="e">
        <f>IF(Table134237122[[#This Row],[Mean Change]]=2,AVERAGEIFS(Table134237122[MR],Table134237122[MR],"&lt;"&amp;Table134237122[[#This Row],[UL MR]],Table134237122[Mean Change],2),#N/A)</f>
        <v>#N/A</v>
      </c>
      <c r="X77" s="16" t="e">
        <f>IF(Table134237122[[#This Row],[Mean Change]]=3,AVERAGEIFS(Table134237122[MR],Table134237122[MR],"&lt;"&amp;Table134237122[[#This Row],[UL MR]],Table134237122[Mean Change],3),#N/A)</f>
        <v>#N/A</v>
      </c>
      <c r="Y77" s="16" t="e">
        <f>Table134237122[[#This Row],[Process Mean]]+(2.66*Table134237122[[#This Row],[MR Bar]])</f>
        <v>#N/A</v>
      </c>
      <c r="Z77" s="16" t="e">
        <f>Table134237122[[#This Row],[2nd Mean]]+(2.66*Table134237122[[#This Row],[MR Bar 2]])</f>
        <v>#N/A</v>
      </c>
      <c r="AA77" s="16" t="e">
        <f>Table134237122[[#This Row],[3rd Mean]]+(2.66*Table134237122[[#This Row],[MR Bar 3]])</f>
        <v>#N/A</v>
      </c>
      <c r="AB77" s="16" t="e">
        <f>Table134237122[[#This Row],[Process Mean]]-(2.66*Table134237122[[#This Row],[MR Bar]])</f>
        <v>#N/A</v>
      </c>
      <c r="AC77" s="16" t="e">
        <f>Table134237122[[#This Row],[2nd Mean]]-(2.66*Table134237122[[#This Row],[MR Bar 2]])</f>
        <v>#N/A</v>
      </c>
      <c r="AD77" s="16" t="e">
        <f>Table134237122[[#This Row],[3rd Mean]]-(2.66*Table134237122[[#This Row],[MR Bar 3]])</f>
        <v>#N/A</v>
      </c>
      <c r="AE77" s="16" t="e">
        <f>IF(Table134237122[[#This Row],[Date]]="",#N/A,IF(Table134237122[[#This Row],[Date]]&lt;$BS$26,#N/A,$BP$26))</f>
        <v>#N/A</v>
      </c>
      <c r="AF77" s="17">
        <f>MAX(Table134237122[Cohort Size])*2</f>
        <v>1264</v>
      </c>
      <c r="AG7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7" s="54" t="e">
        <f>IF(Table134237122[[#This Row],[Mean Change]]=1,(Table134237122[[#This Row],[Standard Deviation]]*3)+$T77,#N/A)</f>
        <v>#N/A</v>
      </c>
      <c r="AJ77" s="55" t="e">
        <f>IF(Table134237122[[#This Row],[Mean Change]]=1,$T77-(Table134237122[[#This Row],[Standard Deviation]]*3),#N/A)</f>
        <v>#N/A</v>
      </c>
      <c r="AK77" s="54" t="e">
        <f>IF(Table134237122[[#This Row],[Mean Change]]=2,(Table134237122[[#This Row],[Standard Deviation]]*3)+$T77,#N/A)</f>
        <v>#N/A</v>
      </c>
      <c r="AL77" s="55" t="e">
        <f>IF(Table134237122[[#This Row],[Mean Change]]=2,$T77-(Table134237122[[#This Row],[Standard Deviation]]*3),#N/A)</f>
        <v>#N/A</v>
      </c>
      <c r="AM77" s="55" t="e">
        <f>IF(Table134237122[[#This Row],[Mean Change]]=3,(Table134237122[[#This Row],[Standard Deviation]]*3)+$T77,#N/A)</f>
        <v>#N/A</v>
      </c>
      <c r="AN77" s="55" t="e">
        <f>IF(Table134237122[[#This Row],[Mean Change]]=3,$T77-(Table134237122[[#This Row],[Standard Deviation]]*3),#N/A)</f>
        <v>#N/A</v>
      </c>
      <c r="AO77" s="55">
        <v>0.71613171756220007</v>
      </c>
      <c r="AP77" s="55">
        <v>0.6952282824378001</v>
      </c>
      <c r="AQ77" s="55" t="e">
        <f>IF(Table134237122[[#This Row],[Mean Change]]=5,(Table134237122[[#This Row],[Standard Deviation]]*3)+$T77,#N/A)</f>
        <v>#N/A</v>
      </c>
      <c r="AR77" s="55" t="e">
        <f>IF(Table134237122[[#This Row],[Mean Change]]=5,$T77-(Table134237122[[#This Row],[Standard Deviation]]*3),#N/A)</f>
        <v>#N/A</v>
      </c>
    </row>
    <row r="78" spans="2:44" ht="12.75" customHeight="1" x14ac:dyDescent="0.25">
      <c r="B78" s="9"/>
      <c r="C78" s="49"/>
      <c r="D78" s="21"/>
      <c r="E78" s="21" t="e">
        <f>IF(Table134237122[[#This Row],[Variable Name]]="",#N/A,Table134237122[[#This Row],[Variable Name]])</f>
        <v>#N/A</v>
      </c>
      <c r="F78" s="22" t="str">
        <f>IFERROR(IF(Table134237122[[#This Row],[Variable Name]]="","",IF(AG77&lt;&gt;AG78,"",ABS(Table134237122[[#This Row],[Variable Name]]-C77))),"")</f>
        <v/>
      </c>
      <c r="G78" s="23" t="e">
        <f>IF(Table134237122[[#This Row],[Mean Change]]=1,AVERAGEIFS(Table134237122[MR],Table134237122[Mean Change],1),#N/A)</f>
        <v>#N/A</v>
      </c>
      <c r="H78" s="23" t="e">
        <f>IF(Table134237122[[#This Row],[Mean Change]]=2,AVERAGEIFS(Table134237122[MR],Table134237122[Mean Change],2),#N/A)</f>
        <v>#N/A</v>
      </c>
      <c r="I78" s="23" t="e">
        <f>IF(Table134237122[[#This Row],[Mean Change]]=3,AVERAGEIFS(Table134237122[MR],Table134237122[Mean Change],3),#N/A)</f>
        <v>#N/A</v>
      </c>
      <c r="J7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8" s="15" t="str">
        <f>IF(ISERROR(Table134237122[[#This Row],[Mean Change]]),"",IF(Table134237122[[#This Row],[Variable Name]]="","",IF(Table134237122[[#This Row],[Mean Change]]=1,Table134237122[Variable Name],"")))</f>
        <v/>
      </c>
      <c r="L7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8" s="15" t="str">
        <f>IF(ISERROR(Table134237122[[#This Row],[Mean Change]]),"",IF(Table134237122[[#This Row],[Variable Name]]="","",IF(Table134237122[[#This Row],[Mean Change]]=2,Table134237122[Variable Name],"")))</f>
        <v/>
      </c>
      <c r="N7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8" s="15" t="str">
        <f>IF(ISERROR(Table134237122[[#This Row],[Mean Change]]),"",IF(Table134237122[[#This Row],[Variable Name]]="","",IF(Table134237122[[#This Row],[Mean Change]]=3,Table134237122[Variable Name],"")))</f>
        <v/>
      </c>
      <c r="P78" s="76">
        <v>0.70568000000000008</v>
      </c>
      <c r="Q78" s="15" t="str">
        <f>IF(ISERROR(Table134237122[[#This Row],[Mean Change]]),"",IF(Table134237122[[#This Row],[Variable Name]]="","",IF(Table134237122[[#This Row],[Mean Change]]=4,Table134237122[Variable Name],"")))</f>
        <v/>
      </c>
      <c r="R7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8" s="15" t="str">
        <f>IF(ISERROR(Table134237122[[#This Row],[Mean Change]]),"",IF(Table134237122[[#This Row],[Variable Name]]="","",IF(Table134237122[[#This Row],[Mean Change]]=5,Table134237122[Variable Name],"")))</f>
        <v/>
      </c>
      <c r="T7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8" s="16" t="e">
        <f>IF(Table134237122[[#This Row],[Mean Change]]=1,AVERAGEIFS(Table134237122[MR],Table134237122[MR],"&lt;"&amp;Table134237122[[#This Row],[UL MR]],Table134237122[Mean Change],1),#N/A)</f>
        <v>#N/A</v>
      </c>
      <c r="W78" s="16" t="e">
        <f>IF(Table134237122[[#This Row],[Mean Change]]=2,AVERAGEIFS(Table134237122[MR],Table134237122[MR],"&lt;"&amp;Table134237122[[#This Row],[UL MR]],Table134237122[Mean Change],2),#N/A)</f>
        <v>#N/A</v>
      </c>
      <c r="X78" s="16" t="e">
        <f>IF(Table134237122[[#This Row],[Mean Change]]=3,AVERAGEIFS(Table134237122[MR],Table134237122[MR],"&lt;"&amp;Table134237122[[#This Row],[UL MR]],Table134237122[Mean Change],3),#N/A)</f>
        <v>#N/A</v>
      </c>
      <c r="Y78" s="16" t="e">
        <f>Table134237122[[#This Row],[Process Mean]]+(2.66*Table134237122[[#This Row],[MR Bar]])</f>
        <v>#N/A</v>
      </c>
      <c r="Z78" s="16" t="e">
        <f>Table134237122[[#This Row],[2nd Mean]]+(2.66*Table134237122[[#This Row],[MR Bar 2]])</f>
        <v>#N/A</v>
      </c>
      <c r="AA78" s="16" t="e">
        <f>Table134237122[[#This Row],[3rd Mean]]+(2.66*Table134237122[[#This Row],[MR Bar 3]])</f>
        <v>#N/A</v>
      </c>
      <c r="AB78" s="16" t="e">
        <f>Table134237122[[#This Row],[Process Mean]]-(2.66*Table134237122[[#This Row],[MR Bar]])</f>
        <v>#N/A</v>
      </c>
      <c r="AC78" s="16" t="e">
        <f>Table134237122[[#This Row],[2nd Mean]]-(2.66*Table134237122[[#This Row],[MR Bar 2]])</f>
        <v>#N/A</v>
      </c>
      <c r="AD78" s="16" t="e">
        <f>Table134237122[[#This Row],[3rd Mean]]-(2.66*Table134237122[[#This Row],[MR Bar 3]])</f>
        <v>#N/A</v>
      </c>
      <c r="AE78" s="16" t="e">
        <f>IF(Table134237122[[#This Row],[Date]]="",#N/A,IF(Table134237122[[#This Row],[Date]]&lt;$BS$26,#N/A,$BP$26))</f>
        <v>#N/A</v>
      </c>
      <c r="AF78" s="17">
        <f>MAX(Table134237122[Cohort Size])*2</f>
        <v>1264</v>
      </c>
      <c r="AG7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8" s="54" t="e">
        <f>IF(Table134237122[[#This Row],[Mean Change]]=1,(Table134237122[[#This Row],[Standard Deviation]]*3)+$T78,#N/A)</f>
        <v>#N/A</v>
      </c>
      <c r="AJ78" s="55" t="e">
        <f>IF(Table134237122[[#This Row],[Mean Change]]=1,$T78-(Table134237122[[#This Row],[Standard Deviation]]*3),#N/A)</f>
        <v>#N/A</v>
      </c>
      <c r="AK78" s="54" t="e">
        <f>IF(Table134237122[[#This Row],[Mean Change]]=2,(Table134237122[[#This Row],[Standard Deviation]]*3)+$T78,#N/A)</f>
        <v>#N/A</v>
      </c>
      <c r="AL78" s="55" t="e">
        <f>IF(Table134237122[[#This Row],[Mean Change]]=2,$T78-(Table134237122[[#This Row],[Standard Deviation]]*3),#N/A)</f>
        <v>#N/A</v>
      </c>
      <c r="AM78" s="55" t="e">
        <f>IF(Table134237122[[#This Row],[Mean Change]]=3,(Table134237122[[#This Row],[Standard Deviation]]*3)+$T78,#N/A)</f>
        <v>#N/A</v>
      </c>
      <c r="AN78" s="55" t="e">
        <f>IF(Table134237122[[#This Row],[Mean Change]]=3,$T78-(Table134237122[[#This Row],[Standard Deviation]]*3),#N/A)</f>
        <v>#N/A</v>
      </c>
      <c r="AO78" s="55">
        <v>0.71613171756220007</v>
      </c>
      <c r="AP78" s="55">
        <v>0.6952282824378001</v>
      </c>
      <c r="AQ78" s="55" t="e">
        <f>IF(Table134237122[[#This Row],[Mean Change]]=5,(Table134237122[[#This Row],[Standard Deviation]]*3)+$T78,#N/A)</f>
        <v>#N/A</v>
      </c>
      <c r="AR78" s="55" t="e">
        <f>IF(Table134237122[[#This Row],[Mean Change]]=5,$T78-(Table134237122[[#This Row],[Standard Deviation]]*3),#N/A)</f>
        <v>#N/A</v>
      </c>
    </row>
    <row r="79" spans="2:44" ht="12.75" customHeight="1" x14ac:dyDescent="0.25">
      <c r="B79" s="9"/>
      <c r="C79" s="49"/>
      <c r="D79" s="21"/>
      <c r="E79" s="21" t="e">
        <f>IF(Table134237122[[#This Row],[Variable Name]]="",#N/A,Table134237122[[#This Row],[Variable Name]])</f>
        <v>#N/A</v>
      </c>
      <c r="F79" s="22" t="str">
        <f>IFERROR(IF(Table134237122[[#This Row],[Variable Name]]="","",IF(AG78&lt;&gt;AG79,"",ABS(Table134237122[[#This Row],[Variable Name]]-C78))),"")</f>
        <v/>
      </c>
      <c r="G79" s="23" t="e">
        <f>IF(Table134237122[[#This Row],[Mean Change]]=1,AVERAGEIFS(Table134237122[MR],Table134237122[Mean Change],1),#N/A)</f>
        <v>#N/A</v>
      </c>
      <c r="H79" s="23" t="e">
        <f>IF(Table134237122[[#This Row],[Mean Change]]=2,AVERAGEIFS(Table134237122[MR],Table134237122[Mean Change],2),#N/A)</f>
        <v>#N/A</v>
      </c>
      <c r="I79" s="23" t="e">
        <f>IF(Table134237122[[#This Row],[Mean Change]]=3,AVERAGEIFS(Table134237122[MR],Table134237122[Mean Change],3),#N/A)</f>
        <v>#N/A</v>
      </c>
      <c r="J7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79" s="15" t="str">
        <f>IF(ISERROR(Table134237122[[#This Row],[Mean Change]]),"",IF(Table134237122[[#This Row],[Variable Name]]="","",IF(Table134237122[[#This Row],[Mean Change]]=1,Table134237122[Variable Name],"")))</f>
        <v/>
      </c>
      <c r="L7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79" s="15" t="str">
        <f>IF(ISERROR(Table134237122[[#This Row],[Mean Change]]),"",IF(Table134237122[[#This Row],[Variable Name]]="","",IF(Table134237122[[#This Row],[Mean Change]]=2,Table134237122[Variable Name],"")))</f>
        <v/>
      </c>
      <c r="N7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79" s="15" t="str">
        <f>IF(ISERROR(Table134237122[[#This Row],[Mean Change]]),"",IF(Table134237122[[#This Row],[Variable Name]]="","",IF(Table134237122[[#This Row],[Mean Change]]=3,Table134237122[Variable Name],"")))</f>
        <v/>
      </c>
      <c r="P79" s="76">
        <v>0.70568000000000008</v>
      </c>
      <c r="Q79" s="15" t="str">
        <f>IF(ISERROR(Table134237122[[#This Row],[Mean Change]]),"",IF(Table134237122[[#This Row],[Variable Name]]="","",IF(Table134237122[[#This Row],[Mean Change]]=4,Table134237122[Variable Name],"")))</f>
        <v/>
      </c>
      <c r="R7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79" s="15" t="str">
        <f>IF(ISERROR(Table134237122[[#This Row],[Mean Change]]),"",IF(Table134237122[[#This Row],[Variable Name]]="","",IF(Table134237122[[#This Row],[Mean Change]]=5,Table134237122[Variable Name],"")))</f>
        <v/>
      </c>
      <c r="T7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7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79" s="16" t="e">
        <f>IF(Table134237122[[#This Row],[Mean Change]]=1,AVERAGEIFS(Table134237122[MR],Table134237122[MR],"&lt;"&amp;Table134237122[[#This Row],[UL MR]],Table134237122[Mean Change],1),#N/A)</f>
        <v>#N/A</v>
      </c>
      <c r="W79" s="16" t="e">
        <f>IF(Table134237122[[#This Row],[Mean Change]]=2,AVERAGEIFS(Table134237122[MR],Table134237122[MR],"&lt;"&amp;Table134237122[[#This Row],[UL MR]],Table134237122[Mean Change],2),#N/A)</f>
        <v>#N/A</v>
      </c>
      <c r="X79" s="16" t="e">
        <f>IF(Table134237122[[#This Row],[Mean Change]]=3,AVERAGEIFS(Table134237122[MR],Table134237122[MR],"&lt;"&amp;Table134237122[[#This Row],[UL MR]],Table134237122[Mean Change],3),#N/A)</f>
        <v>#N/A</v>
      </c>
      <c r="Y79" s="16" t="e">
        <f>Table134237122[[#This Row],[Process Mean]]+(2.66*Table134237122[[#This Row],[MR Bar]])</f>
        <v>#N/A</v>
      </c>
      <c r="Z79" s="16" t="e">
        <f>Table134237122[[#This Row],[2nd Mean]]+(2.66*Table134237122[[#This Row],[MR Bar 2]])</f>
        <v>#N/A</v>
      </c>
      <c r="AA79" s="16" t="e">
        <f>Table134237122[[#This Row],[3rd Mean]]+(2.66*Table134237122[[#This Row],[MR Bar 3]])</f>
        <v>#N/A</v>
      </c>
      <c r="AB79" s="16" t="e">
        <f>Table134237122[[#This Row],[Process Mean]]-(2.66*Table134237122[[#This Row],[MR Bar]])</f>
        <v>#N/A</v>
      </c>
      <c r="AC79" s="16" t="e">
        <f>Table134237122[[#This Row],[2nd Mean]]-(2.66*Table134237122[[#This Row],[MR Bar 2]])</f>
        <v>#N/A</v>
      </c>
      <c r="AD79" s="16" t="e">
        <f>Table134237122[[#This Row],[3rd Mean]]-(2.66*Table134237122[[#This Row],[MR Bar 3]])</f>
        <v>#N/A</v>
      </c>
      <c r="AE79" s="16" t="e">
        <f>IF(Table134237122[[#This Row],[Date]]="",#N/A,IF(Table134237122[[#This Row],[Date]]&lt;$BS$26,#N/A,$BP$26))</f>
        <v>#N/A</v>
      </c>
      <c r="AF79" s="17">
        <f>MAX(Table134237122[Cohort Size])*2</f>
        <v>1264</v>
      </c>
      <c r="AG7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7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79" s="54" t="e">
        <f>IF(Table134237122[[#This Row],[Mean Change]]=1,(Table134237122[[#This Row],[Standard Deviation]]*3)+$T79,#N/A)</f>
        <v>#N/A</v>
      </c>
      <c r="AJ79" s="55" t="e">
        <f>IF(Table134237122[[#This Row],[Mean Change]]=1,$T79-(Table134237122[[#This Row],[Standard Deviation]]*3),#N/A)</f>
        <v>#N/A</v>
      </c>
      <c r="AK79" s="54" t="e">
        <f>IF(Table134237122[[#This Row],[Mean Change]]=2,(Table134237122[[#This Row],[Standard Deviation]]*3)+$T79,#N/A)</f>
        <v>#N/A</v>
      </c>
      <c r="AL79" s="55" t="e">
        <f>IF(Table134237122[[#This Row],[Mean Change]]=2,$T79-(Table134237122[[#This Row],[Standard Deviation]]*3),#N/A)</f>
        <v>#N/A</v>
      </c>
      <c r="AM79" s="55" t="e">
        <f>IF(Table134237122[[#This Row],[Mean Change]]=3,(Table134237122[[#This Row],[Standard Deviation]]*3)+$T79,#N/A)</f>
        <v>#N/A</v>
      </c>
      <c r="AN79" s="55" t="e">
        <f>IF(Table134237122[[#This Row],[Mean Change]]=3,$T79-(Table134237122[[#This Row],[Standard Deviation]]*3),#N/A)</f>
        <v>#N/A</v>
      </c>
      <c r="AO79" s="55">
        <v>0.71613171756220007</v>
      </c>
      <c r="AP79" s="55">
        <v>0.6952282824378001</v>
      </c>
      <c r="AQ79" s="55" t="e">
        <f>IF(Table134237122[[#This Row],[Mean Change]]=5,(Table134237122[[#This Row],[Standard Deviation]]*3)+$T79,#N/A)</f>
        <v>#N/A</v>
      </c>
      <c r="AR79" s="55" t="e">
        <f>IF(Table134237122[[#This Row],[Mean Change]]=5,$T79-(Table134237122[[#This Row],[Standard Deviation]]*3),#N/A)</f>
        <v>#N/A</v>
      </c>
    </row>
    <row r="80" spans="2:44" ht="12.75" customHeight="1" x14ac:dyDescent="0.25">
      <c r="B80" s="9"/>
      <c r="C80" s="49"/>
      <c r="D80" s="21"/>
      <c r="E80" s="21" t="e">
        <f>IF(Table134237122[[#This Row],[Variable Name]]="",#N/A,Table134237122[[#This Row],[Variable Name]])</f>
        <v>#N/A</v>
      </c>
      <c r="F80" s="22" t="str">
        <f>IFERROR(IF(Table134237122[[#This Row],[Variable Name]]="","",IF(AG79&lt;&gt;AG80,"",ABS(Table134237122[[#This Row],[Variable Name]]-C79))),"")</f>
        <v/>
      </c>
      <c r="G80" s="23" t="e">
        <f>IF(Table134237122[[#This Row],[Mean Change]]=1,AVERAGEIFS(Table134237122[MR],Table134237122[Mean Change],1),#N/A)</f>
        <v>#N/A</v>
      </c>
      <c r="H80" s="23" t="e">
        <f>IF(Table134237122[[#This Row],[Mean Change]]=2,AVERAGEIFS(Table134237122[MR],Table134237122[Mean Change],2),#N/A)</f>
        <v>#N/A</v>
      </c>
      <c r="I80" s="23" t="e">
        <f>IF(Table134237122[[#This Row],[Mean Change]]=3,AVERAGEIFS(Table134237122[MR],Table134237122[Mean Change],3),#N/A)</f>
        <v>#N/A</v>
      </c>
      <c r="J8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0" s="15" t="str">
        <f>IF(ISERROR(Table134237122[[#This Row],[Mean Change]]),"",IF(Table134237122[[#This Row],[Variable Name]]="","",IF(Table134237122[[#This Row],[Mean Change]]=1,Table134237122[Variable Name],"")))</f>
        <v/>
      </c>
      <c r="L8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0" s="15" t="str">
        <f>IF(ISERROR(Table134237122[[#This Row],[Mean Change]]),"",IF(Table134237122[[#This Row],[Variable Name]]="","",IF(Table134237122[[#This Row],[Mean Change]]=2,Table134237122[Variable Name],"")))</f>
        <v/>
      </c>
      <c r="N8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0" s="15" t="str">
        <f>IF(ISERROR(Table134237122[[#This Row],[Mean Change]]),"",IF(Table134237122[[#This Row],[Variable Name]]="","",IF(Table134237122[[#This Row],[Mean Change]]=3,Table134237122[Variable Name],"")))</f>
        <v/>
      </c>
      <c r="P80" s="76">
        <v>0.70568000000000008</v>
      </c>
      <c r="Q80" s="15" t="str">
        <f>IF(ISERROR(Table134237122[[#This Row],[Mean Change]]),"",IF(Table134237122[[#This Row],[Variable Name]]="","",IF(Table134237122[[#This Row],[Mean Change]]=4,Table134237122[Variable Name],"")))</f>
        <v/>
      </c>
      <c r="R8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0" s="15" t="str">
        <f>IF(ISERROR(Table134237122[[#This Row],[Mean Change]]),"",IF(Table134237122[[#This Row],[Variable Name]]="","",IF(Table134237122[[#This Row],[Mean Change]]=5,Table134237122[Variable Name],"")))</f>
        <v/>
      </c>
      <c r="T8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0" s="16" t="e">
        <f>IF(Table134237122[[#This Row],[Mean Change]]=1,AVERAGEIFS(Table134237122[MR],Table134237122[MR],"&lt;"&amp;Table134237122[[#This Row],[UL MR]],Table134237122[Mean Change],1),#N/A)</f>
        <v>#N/A</v>
      </c>
      <c r="W80" s="16" t="e">
        <f>IF(Table134237122[[#This Row],[Mean Change]]=2,AVERAGEIFS(Table134237122[MR],Table134237122[MR],"&lt;"&amp;Table134237122[[#This Row],[UL MR]],Table134237122[Mean Change],2),#N/A)</f>
        <v>#N/A</v>
      </c>
      <c r="X80" s="16" t="e">
        <f>IF(Table134237122[[#This Row],[Mean Change]]=3,AVERAGEIFS(Table134237122[MR],Table134237122[MR],"&lt;"&amp;Table134237122[[#This Row],[UL MR]],Table134237122[Mean Change],3),#N/A)</f>
        <v>#N/A</v>
      </c>
      <c r="Y80" s="16" t="e">
        <f>Table134237122[[#This Row],[Process Mean]]+(2.66*Table134237122[[#This Row],[MR Bar]])</f>
        <v>#N/A</v>
      </c>
      <c r="Z80" s="16" t="e">
        <f>Table134237122[[#This Row],[2nd Mean]]+(2.66*Table134237122[[#This Row],[MR Bar 2]])</f>
        <v>#N/A</v>
      </c>
      <c r="AA80" s="16" t="e">
        <f>Table134237122[[#This Row],[3rd Mean]]+(2.66*Table134237122[[#This Row],[MR Bar 3]])</f>
        <v>#N/A</v>
      </c>
      <c r="AB80" s="16" t="e">
        <f>Table134237122[[#This Row],[Process Mean]]-(2.66*Table134237122[[#This Row],[MR Bar]])</f>
        <v>#N/A</v>
      </c>
      <c r="AC80" s="16" t="e">
        <f>Table134237122[[#This Row],[2nd Mean]]-(2.66*Table134237122[[#This Row],[MR Bar 2]])</f>
        <v>#N/A</v>
      </c>
      <c r="AD80" s="16" t="e">
        <f>Table134237122[[#This Row],[3rd Mean]]-(2.66*Table134237122[[#This Row],[MR Bar 3]])</f>
        <v>#N/A</v>
      </c>
      <c r="AE80" s="16" t="e">
        <f>IF(Table134237122[[#This Row],[Date]]="",#N/A,IF(Table134237122[[#This Row],[Date]]&lt;$BS$26,#N/A,$BP$26))</f>
        <v>#N/A</v>
      </c>
      <c r="AF80" s="17">
        <f>MAX(Table134237122[Cohort Size])*2</f>
        <v>1264</v>
      </c>
      <c r="AG8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0" s="54" t="e">
        <f>IF(Table134237122[[#This Row],[Mean Change]]=1,(Table134237122[[#This Row],[Standard Deviation]]*3)+$T80,#N/A)</f>
        <v>#N/A</v>
      </c>
      <c r="AJ80" s="55" t="e">
        <f>IF(Table134237122[[#This Row],[Mean Change]]=1,$T80-(Table134237122[[#This Row],[Standard Deviation]]*3),#N/A)</f>
        <v>#N/A</v>
      </c>
      <c r="AK80" s="54" t="e">
        <f>IF(Table134237122[[#This Row],[Mean Change]]=2,(Table134237122[[#This Row],[Standard Deviation]]*3)+$T80,#N/A)</f>
        <v>#N/A</v>
      </c>
      <c r="AL80" s="55" t="e">
        <f>IF(Table134237122[[#This Row],[Mean Change]]=2,$T80-(Table134237122[[#This Row],[Standard Deviation]]*3),#N/A)</f>
        <v>#N/A</v>
      </c>
      <c r="AM80" s="55" t="e">
        <f>IF(Table134237122[[#This Row],[Mean Change]]=3,(Table134237122[[#This Row],[Standard Deviation]]*3)+$T80,#N/A)</f>
        <v>#N/A</v>
      </c>
      <c r="AN80" s="55" t="e">
        <f>IF(Table134237122[[#This Row],[Mean Change]]=3,$T80-(Table134237122[[#This Row],[Standard Deviation]]*3),#N/A)</f>
        <v>#N/A</v>
      </c>
      <c r="AO80" s="55">
        <v>0.71613171756220007</v>
      </c>
      <c r="AP80" s="55">
        <v>0.6952282824378001</v>
      </c>
      <c r="AQ80" s="55" t="e">
        <f>IF(Table134237122[[#This Row],[Mean Change]]=5,(Table134237122[[#This Row],[Standard Deviation]]*3)+$T80,#N/A)</f>
        <v>#N/A</v>
      </c>
      <c r="AR80" s="55" t="e">
        <f>IF(Table134237122[[#This Row],[Mean Change]]=5,$T80-(Table134237122[[#This Row],[Standard Deviation]]*3),#N/A)</f>
        <v>#N/A</v>
      </c>
    </row>
    <row r="81" spans="2:44" ht="12.75" customHeight="1" x14ac:dyDescent="0.25">
      <c r="B81" s="9"/>
      <c r="C81" s="49"/>
      <c r="D81" s="21"/>
      <c r="E81" s="21" t="e">
        <f>IF(Table134237122[[#This Row],[Variable Name]]="",#N/A,Table134237122[[#This Row],[Variable Name]])</f>
        <v>#N/A</v>
      </c>
      <c r="F81" s="22" t="str">
        <f>IFERROR(IF(Table134237122[[#This Row],[Variable Name]]="","",IF(AG80&lt;&gt;AG81,"",ABS(Table134237122[[#This Row],[Variable Name]]-C80))),"")</f>
        <v/>
      </c>
      <c r="G81" s="23" t="e">
        <f>IF(Table134237122[[#This Row],[Mean Change]]=1,AVERAGEIFS(Table134237122[MR],Table134237122[Mean Change],1),#N/A)</f>
        <v>#N/A</v>
      </c>
      <c r="H81" s="23" t="e">
        <f>IF(Table134237122[[#This Row],[Mean Change]]=2,AVERAGEIFS(Table134237122[MR],Table134237122[Mean Change],2),#N/A)</f>
        <v>#N/A</v>
      </c>
      <c r="I81" s="23" t="e">
        <f>IF(Table134237122[[#This Row],[Mean Change]]=3,AVERAGEIFS(Table134237122[MR],Table134237122[Mean Change],3),#N/A)</f>
        <v>#N/A</v>
      </c>
      <c r="J8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1" s="15" t="str">
        <f>IF(ISERROR(Table134237122[[#This Row],[Mean Change]]),"",IF(Table134237122[[#This Row],[Variable Name]]="","",IF(Table134237122[[#This Row],[Mean Change]]=1,Table134237122[Variable Name],"")))</f>
        <v/>
      </c>
      <c r="L8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1" s="15" t="str">
        <f>IF(ISERROR(Table134237122[[#This Row],[Mean Change]]),"",IF(Table134237122[[#This Row],[Variable Name]]="","",IF(Table134237122[[#This Row],[Mean Change]]=2,Table134237122[Variable Name],"")))</f>
        <v/>
      </c>
      <c r="N8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1" s="15" t="str">
        <f>IF(ISERROR(Table134237122[[#This Row],[Mean Change]]),"",IF(Table134237122[[#This Row],[Variable Name]]="","",IF(Table134237122[[#This Row],[Mean Change]]=3,Table134237122[Variable Name],"")))</f>
        <v/>
      </c>
      <c r="P81" s="76">
        <v>0.70568000000000008</v>
      </c>
      <c r="Q81" s="15" t="str">
        <f>IF(ISERROR(Table134237122[[#This Row],[Mean Change]]),"",IF(Table134237122[[#This Row],[Variable Name]]="","",IF(Table134237122[[#This Row],[Mean Change]]=4,Table134237122[Variable Name],"")))</f>
        <v/>
      </c>
      <c r="R8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1" s="15" t="str">
        <f>IF(ISERROR(Table134237122[[#This Row],[Mean Change]]),"",IF(Table134237122[[#This Row],[Variable Name]]="","",IF(Table134237122[[#This Row],[Mean Change]]=5,Table134237122[Variable Name],"")))</f>
        <v/>
      </c>
      <c r="T8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1" s="16" t="e">
        <f>IF(Table134237122[[#This Row],[Mean Change]]=1,AVERAGEIFS(Table134237122[MR],Table134237122[MR],"&lt;"&amp;Table134237122[[#This Row],[UL MR]],Table134237122[Mean Change],1),#N/A)</f>
        <v>#N/A</v>
      </c>
      <c r="W81" s="16" t="e">
        <f>IF(Table134237122[[#This Row],[Mean Change]]=2,AVERAGEIFS(Table134237122[MR],Table134237122[MR],"&lt;"&amp;Table134237122[[#This Row],[UL MR]],Table134237122[Mean Change],2),#N/A)</f>
        <v>#N/A</v>
      </c>
      <c r="X81" s="16" t="e">
        <f>IF(Table134237122[[#This Row],[Mean Change]]=3,AVERAGEIFS(Table134237122[MR],Table134237122[MR],"&lt;"&amp;Table134237122[[#This Row],[UL MR]],Table134237122[Mean Change],3),#N/A)</f>
        <v>#N/A</v>
      </c>
      <c r="Y81" s="16" t="e">
        <f>Table134237122[[#This Row],[Process Mean]]+(2.66*Table134237122[[#This Row],[MR Bar]])</f>
        <v>#N/A</v>
      </c>
      <c r="Z81" s="16" t="e">
        <f>Table134237122[[#This Row],[2nd Mean]]+(2.66*Table134237122[[#This Row],[MR Bar 2]])</f>
        <v>#N/A</v>
      </c>
      <c r="AA81" s="16" t="e">
        <f>Table134237122[[#This Row],[3rd Mean]]+(2.66*Table134237122[[#This Row],[MR Bar 3]])</f>
        <v>#N/A</v>
      </c>
      <c r="AB81" s="16" t="e">
        <f>Table134237122[[#This Row],[Process Mean]]-(2.66*Table134237122[[#This Row],[MR Bar]])</f>
        <v>#N/A</v>
      </c>
      <c r="AC81" s="16" t="e">
        <f>Table134237122[[#This Row],[2nd Mean]]-(2.66*Table134237122[[#This Row],[MR Bar 2]])</f>
        <v>#N/A</v>
      </c>
      <c r="AD81" s="16" t="e">
        <f>Table134237122[[#This Row],[3rd Mean]]-(2.66*Table134237122[[#This Row],[MR Bar 3]])</f>
        <v>#N/A</v>
      </c>
      <c r="AE81" s="16" t="e">
        <f>IF(Table134237122[[#This Row],[Date]]="",#N/A,IF(Table134237122[[#This Row],[Date]]&lt;$BS$26,#N/A,$BP$26))</f>
        <v>#N/A</v>
      </c>
      <c r="AF81" s="17">
        <f>MAX(Table134237122[Cohort Size])*2</f>
        <v>1264</v>
      </c>
      <c r="AG8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1" s="54" t="e">
        <f>IF(Table134237122[[#This Row],[Mean Change]]=1,(Table134237122[[#This Row],[Standard Deviation]]*3)+$T81,#N/A)</f>
        <v>#N/A</v>
      </c>
      <c r="AJ81" s="55" t="e">
        <f>IF(Table134237122[[#This Row],[Mean Change]]=1,$T81-(Table134237122[[#This Row],[Standard Deviation]]*3),#N/A)</f>
        <v>#N/A</v>
      </c>
      <c r="AK81" s="54" t="e">
        <f>IF(Table134237122[[#This Row],[Mean Change]]=2,(Table134237122[[#This Row],[Standard Deviation]]*3)+$T81,#N/A)</f>
        <v>#N/A</v>
      </c>
      <c r="AL81" s="55" t="e">
        <f>IF(Table134237122[[#This Row],[Mean Change]]=2,$T81-(Table134237122[[#This Row],[Standard Deviation]]*3),#N/A)</f>
        <v>#N/A</v>
      </c>
      <c r="AM81" s="55" t="e">
        <f>IF(Table134237122[[#This Row],[Mean Change]]=3,(Table134237122[[#This Row],[Standard Deviation]]*3)+$T81,#N/A)</f>
        <v>#N/A</v>
      </c>
      <c r="AN81" s="55" t="e">
        <f>IF(Table134237122[[#This Row],[Mean Change]]=3,$T81-(Table134237122[[#This Row],[Standard Deviation]]*3),#N/A)</f>
        <v>#N/A</v>
      </c>
      <c r="AO81" s="55">
        <v>0.71613171756220007</v>
      </c>
      <c r="AP81" s="55">
        <v>0.6952282824378001</v>
      </c>
      <c r="AQ81" s="55" t="e">
        <f>IF(Table134237122[[#This Row],[Mean Change]]=5,(Table134237122[[#This Row],[Standard Deviation]]*3)+$T81,#N/A)</f>
        <v>#N/A</v>
      </c>
      <c r="AR81" s="55" t="e">
        <f>IF(Table134237122[[#This Row],[Mean Change]]=5,$T81-(Table134237122[[#This Row],[Standard Deviation]]*3),#N/A)</f>
        <v>#N/A</v>
      </c>
    </row>
    <row r="82" spans="2:44" ht="12.75" customHeight="1" x14ac:dyDescent="0.25">
      <c r="B82" s="9"/>
      <c r="C82" s="49"/>
      <c r="D82" s="21"/>
      <c r="E82" s="21" t="e">
        <f>IF(Table134237122[[#This Row],[Variable Name]]="",#N/A,Table134237122[[#This Row],[Variable Name]])</f>
        <v>#N/A</v>
      </c>
      <c r="F82" s="22" t="str">
        <f>IFERROR(IF(Table134237122[[#This Row],[Variable Name]]="","",IF(AG81&lt;&gt;AG82,"",ABS(Table134237122[[#This Row],[Variable Name]]-C81))),"")</f>
        <v/>
      </c>
      <c r="G82" s="23" t="e">
        <f>IF(Table134237122[[#This Row],[Mean Change]]=1,AVERAGEIFS(Table134237122[MR],Table134237122[Mean Change],1),#N/A)</f>
        <v>#N/A</v>
      </c>
      <c r="H82" s="23" t="e">
        <f>IF(Table134237122[[#This Row],[Mean Change]]=2,AVERAGEIFS(Table134237122[MR],Table134237122[Mean Change],2),#N/A)</f>
        <v>#N/A</v>
      </c>
      <c r="I82" s="23" t="e">
        <f>IF(Table134237122[[#This Row],[Mean Change]]=3,AVERAGEIFS(Table134237122[MR],Table134237122[Mean Change],3),#N/A)</f>
        <v>#N/A</v>
      </c>
      <c r="J8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2" s="15" t="str">
        <f>IF(ISERROR(Table134237122[[#This Row],[Mean Change]]),"",IF(Table134237122[[#This Row],[Variable Name]]="","",IF(Table134237122[[#This Row],[Mean Change]]=1,Table134237122[Variable Name],"")))</f>
        <v/>
      </c>
      <c r="L8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2" s="15" t="str">
        <f>IF(ISERROR(Table134237122[[#This Row],[Mean Change]]),"",IF(Table134237122[[#This Row],[Variable Name]]="","",IF(Table134237122[[#This Row],[Mean Change]]=2,Table134237122[Variable Name],"")))</f>
        <v/>
      </c>
      <c r="N8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2" s="15" t="str">
        <f>IF(ISERROR(Table134237122[[#This Row],[Mean Change]]),"",IF(Table134237122[[#This Row],[Variable Name]]="","",IF(Table134237122[[#This Row],[Mean Change]]=3,Table134237122[Variable Name],"")))</f>
        <v/>
      </c>
      <c r="P82" s="76">
        <v>0.70568000000000008</v>
      </c>
      <c r="Q82" s="15" t="str">
        <f>IF(ISERROR(Table134237122[[#This Row],[Mean Change]]),"",IF(Table134237122[[#This Row],[Variable Name]]="","",IF(Table134237122[[#This Row],[Mean Change]]=4,Table134237122[Variable Name],"")))</f>
        <v/>
      </c>
      <c r="R8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2" s="15" t="str">
        <f>IF(ISERROR(Table134237122[[#This Row],[Mean Change]]),"",IF(Table134237122[[#This Row],[Variable Name]]="","",IF(Table134237122[[#This Row],[Mean Change]]=5,Table134237122[Variable Name],"")))</f>
        <v/>
      </c>
      <c r="T8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2" s="16" t="e">
        <f>IF(Table134237122[[#This Row],[Mean Change]]=1,AVERAGEIFS(Table134237122[MR],Table134237122[MR],"&lt;"&amp;Table134237122[[#This Row],[UL MR]],Table134237122[Mean Change],1),#N/A)</f>
        <v>#N/A</v>
      </c>
      <c r="W82" s="16" t="e">
        <f>IF(Table134237122[[#This Row],[Mean Change]]=2,AVERAGEIFS(Table134237122[MR],Table134237122[MR],"&lt;"&amp;Table134237122[[#This Row],[UL MR]],Table134237122[Mean Change],2),#N/A)</f>
        <v>#N/A</v>
      </c>
      <c r="X82" s="16" t="e">
        <f>IF(Table134237122[[#This Row],[Mean Change]]=3,AVERAGEIFS(Table134237122[MR],Table134237122[MR],"&lt;"&amp;Table134237122[[#This Row],[UL MR]],Table134237122[Mean Change],3),#N/A)</f>
        <v>#N/A</v>
      </c>
      <c r="Y82" s="16" t="e">
        <f>Table134237122[[#This Row],[Process Mean]]+(2.66*Table134237122[[#This Row],[MR Bar]])</f>
        <v>#N/A</v>
      </c>
      <c r="Z82" s="16" t="e">
        <f>Table134237122[[#This Row],[2nd Mean]]+(2.66*Table134237122[[#This Row],[MR Bar 2]])</f>
        <v>#N/A</v>
      </c>
      <c r="AA82" s="16" t="e">
        <f>Table134237122[[#This Row],[3rd Mean]]+(2.66*Table134237122[[#This Row],[MR Bar 3]])</f>
        <v>#N/A</v>
      </c>
      <c r="AB82" s="16" t="e">
        <f>Table134237122[[#This Row],[Process Mean]]-(2.66*Table134237122[[#This Row],[MR Bar]])</f>
        <v>#N/A</v>
      </c>
      <c r="AC82" s="16" t="e">
        <f>Table134237122[[#This Row],[2nd Mean]]-(2.66*Table134237122[[#This Row],[MR Bar 2]])</f>
        <v>#N/A</v>
      </c>
      <c r="AD82" s="16" t="e">
        <f>Table134237122[[#This Row],[3rd Mean]]-(2.66*Table134237122[[#This Row],[MR Bar 3]])</f>
        <v>#N/A</v>
      </c>
      <c r="AE82" s="16" t="e">
        <f>IF(Table134237122[[#This Row],[Date]]="",#N/A,IF(Table134237122[[#This Row],[Date]]&lt;$BS$26,#N/A,$BP$26))</f>
        <v>#N/A</v>
      </c>
      <c r="AF82" s="17">
        <f>MAX(Table134237122[Cohort Size])*2</f>
        <v>1264</v>
      </c>
      <c r="AG8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2" s="54" t="e">
        <f>IF(Table134237122[[#This Row],[Mean Change]]=1,(Table134237122[[#This Row],[Standard Deviation]]*3)+$T82,#N/A)</f>
        <v>#N/A</v>
      </c>
      <c r="AJ82" s="55" t="e">
        <f>IF(Table134237122[[#This Row],[Mean Change]]=1,$T82-(Table134237122[[#This Row],[Standard Deviation]]*3),#N/A)</f>
        <v>#N/A</v>
      </c>
      <c r="AK82" s="54" t="e">
        <f>IF(Table134237122[[#This Row],[Mean Change]]=2,(Table134237122[[#This Row],[Standard Deviation]]*3)+$T82,#N/A)</f>
        <v>#N/A</v>
      </c>
      <c r="AL82" s="55" t="e">
        <f>IF(Table134237122[[#This Row],[Mean Change]]=2,$T82-(Table134237122[[#This Row],[Standard Deviation]]*3),#N/A)</f>
        <v>#N/A</v>
      </c>
      <c r="AM82" s="55" t="e">
        <f>IF(Table134237122[[#This Row],[Mean Change]]=3,(Table134237122[[#This Row],[Standard Deviation]]*3)+$T82,#N/A)</f>
        <v>#N/A</v>
      </c>
      <c r="AN82" s="55" t="e">
        <f>IF(Table134237122[[#This Row],[Mean Change]]=3,$T82-(Table134237122[[#This Row],[Standard Deviation]]*3),#N/A)</f>
        <v>#N/A</v>
      </c>
      <c r="AO82" s="55">
        <v>0.71613171756220007</v>
      </c>
      <c r="AP82" s="55">
        <v>0.6952282824378001</v>
      </c>
      <c r="AQ82" s="55" t="e">
        <f>IF(Table134237122[[#This Row],[Mean Change]]=5,(Table134237122[[#This Row],[Standard Deviation]]*3)+$T82,#N/A)</f>
        <v>#N/A</v>
      </c>
      <c r="AR82" s="55" t="e">
        <f>IF(Table134237122[[#This Row],[Mean Change]]=5,$T82-(Table134237122[[#This Row],[Standard Deviation]]*3),#N/A)</f>
        <v>#N/A</v>
      </c>
    </row>
    <row r="83" spans="2:44" ht="12.75" customHeight="1" x14ac:dyDescent="0.25">
      <c r="B83" s="9"/>
      <c r="C83" s="49"/>
      <c r="D83" s="21"/>
      <c r="E83" s="21" t="e">
        <f>IF(Table134237122[[#This Row],[Variable Name]]="",#N/A,Table134237122[[#This Row],[Variable Name]])</f>
        <v>#N/A</v>
      </c>
      <c r="F83" s="22" t="str">
        <f>IFERROR(IF(Table134237122[[#This Row],[Variable Name]]="","",IF(AG82&lt;&gt;AG83,"",ABS(Table134237122[[#This Row],[Variable Name]]-C82))),"")</f>
        <v/>
      </c>
      <c r="G83" s="23" t="e">
        <f>IF(Table134237122[[#This Row],[Mean Change]]=1,AVERAGEIFS(Table134237122[MR],Table134237122[Mean Change],1),#N/A)</f>
        <v>#N/A</v>
      </c>
      <c r="H83" s="23" t="e">
        <f>IF(Table134237122[[#This Row],[Mean Change]]=2,AVERAGEIFS(Table134237122[MR],Table134237122[Mean Change],2),#N/A)</f>
        <v>#N/A</v>
      </c>
      <c r="I83" s="23" t="e">
        <f>IF(Table134237122[[#This Row],[Mean Change]]=3,AVERAGEIFS(Table134237122[MR],Table134237122[Mean Change],3),#N/A)</f>
        <v>#N/A</v>
      </c>
      <c r="J8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3" s="15" t="str">
        <f>IF(ISERROR(Table134237122[[#This Row],[Mean Change]]),"",IF(Table134237122[[#This Row],[Variable Name]]="","",IF(Table134237122[[#This Row],[Mean Change]]=1,Table134237122[Variable Name],"")))</f>
        <v/>
      </c>
      <c r="L8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3" s="15" t="str">
        <f>IF(ISERROR(Table134237122[[#This Row],[Mean Change]]),"",IF(Table134237122[[#This Row],[Variable Name]]="","",IF(Table134237122[[#This Row],[Mean Change]]=2,Table134237122[Variable Name],"")))</f>
        <v/>
      </c>
      <c r="N8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3" s="15" t="str">
        <f>IF(ISERROR(Table134237122[[#This Row],[Mean Change]]),"",IF(Table134237122[[#This Row],[Variable Name]]="","",IF(Table134237122[[#This Row],[Mean Change]]=3,Table134237122[Variable Name],"")))</f>
        <v/>
      </c>
      <c r="P83" s="76">
        <v>0.70568000000000008</v>
      </c>
      <c r="Q83" s="15" t="str">
        <f>IF(ISERROR(Table134237122[[#This Row],[Mean Change]]),"",IF(Table134237122[[#This Row],[Variable Name]]="","",IF(Table134237122[[#This Row],[Mean Change]]=4,Table134237122[Variable Name],"")))</f>
        <v/>
      </c>
      <c r="R8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3" s="15" t="str">
        <f>IF(ISERROR(Table134237122[[#This Row],[Mean Change]]),"",IF(Table134237122[[#This Row],[Variable Name]]="","",IF(Table134237122[[#This Row],[Mean Change]]=5,Table134237122[Variable Name],"")))</f>
        <v/>
      </c>
      <c r="T8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3" s="16" t="e">
        <f>IF(Table134237122[[#This Row],[Mean Change]]=1,AVERAGEIFS(Table134237122[MR],Table134237122[MR],"&lt;"&amp;Table134237122[[#This Row],[UL MR]],Table134237122[Mean Change],1),#N/A)</f>
        <v>#N/A</v>
      </c>
      <c r="W83" s="16" t="e">
        <f>IF(Table134237122[[#This Row],[Mean Change]]=2,AVERAGEIFS(Table134237122[MR],Table134237122[MR],"&lt;"&amp;Table134237122[[#This Row],[UL MR]],Table134237122[Mean Change],2),#N/A)</f>
        <v>#N/A</v>
      </c>
      <c r="X83" s="16" t="e">
        <f>IF(Table134237122[[#This Row],[Mean Change]]=3,AVERAGEIFS(Table134237122[MR],Table134237122[MR],"&lt;"&amp;Table134237122[[#This Row],[UL MR]],Table134237122[Mean Change],3),#N/A)</f>
        <v>#N/A</v>
      </c>
      <c r="Y83" s="16" t="e">
        <f>Table134237122[[#This Row],[Process Mean]]+(2.66*Table134237122[[#This Row],[MR Bar]])</f>
        <v>#N/A</v>
      </c>
      <c r="Z83" s="16" t="e">
        <f>Table134237122[[#This Row],[2nd Mean]]+(2.66*Table134237122[[#This Row],[MR Bar 2]])</f>
        <v>#N/A</v>
      </c>
      <c r="AA83" s="16" t="e">
        <f>Table134237122[[#This Row],[3rd Mean]]+(2.66*Table134237122[[#This Row],[MR Bar 3]])</f>
        <v>#N/A</v>
      </c>
      <c r="AB83" s="16" t="e">
        <f>Table134237122[[#This Row],[Process Mean]]-(2.66*Table134237122[[#This Row],[MR Bar]])</f>
        <v>#N/A</v>
      </c>
      <c r="AC83" s="16" t="e">
        <f>Table134237122[[#This Row],[2nd Mean]]-(2.66*Table134237122[[#This Row],[MR Bar 2]])</f>
        <v>#N/A</v>
      </c>
      <c r="AD83" s="16" t="e">
        <f>Table134237122[[#This Row],[3rd Mean]]-(2.66*Table134237122[[#This Row],[MR Bar 3]])</f>
        <v>#N/A</v>
      </c>
      <c r="AE83" s="16" t="e">
        <f>IF(Table134237122[[#This Row],[Date]]="",#N/A,IF(Table134237122[[#This Row],[Date]]&lt;$BS$26,#N/A,$BP$26))</f>
        <v>#N/A</v>
      </c>
      <c r="AF83" s="17">
        <f>MAX(Table134237122[Cohort Size])*2</f>
        <v>1264</v>
      </c>
      <c r="AG8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3" s="54" t="e">
        <f>IF(Table134237122[[#This Row],[Mean Change]]=1,(Table134237122[[#This Row],[Standard Deviation]]*3)+$T83,#N/A)</f>
        <v>#N/A</v>
      </c>
      <c r="AJ83" s="55" t="e">
        <f>IF(Table134237122[[#This Row],[Mean Change]]=1,$T83-(Table134237122[[#This Row],[Standard Deviation]]*3),#N/A)</f>
        <v>#N/A</v>
      </c>
      <c r="AK83" s="54" t="e">
        <f>IF(Table134237122[[#This Row],[Mean Change]]=2,(Table134237122[[#This Row],[Standard Deviation]]*3)+$T83,#N/A)</f>
        <v>#N/A</v>
      </c>
      <c r="AL83" s="55" t="e">
        <f>IF(Table134237122[[#This Row],[Mean Change]]=2,$T83-(Table134237122[[#This Row],[Standard Deviation]]*3),#N/A)</f>
        <v>#N/A</v>
      </c>
      <c r="AM83" s="55" t="e">
        <f>IF(Table134237122[[#This Row],[Mean Change]]=3,(Table134237122[[#This Row],[Standard Deviation]]*3)+$T83,#N/A)</f>
        <v>#N/A</v>
      </c>
      <c r="AN83" s="55" t="e">
        <f>IF(Table134237122[[#This Row],[Mean Change]]=3,$T83-(Table134237122[[#This Row],[Standard Deviation]]*3),#N/A)</f>
        <v>#N/A</v>
      </c>
      <c r="AO83" s="55">
        <v>0.71613171756220007</v>
      </c>
      <c r="AP83" s="55">
        <v>0.6952282824378001</v>
      </c>
      <c r="AQ83" s="55" t="e">
        <f>IF(Table134237122[[#This Row],[Mean Change]]=5,(Table134237122[[#This Row],[Standard Deviation]]*3)+$T83,#N/A)</f>
        <v>#N/A</v>
      </c>
      <c r="AR83" s="55" t="e">
        <f>IF(Table134237122[[#This Row],[Mean Change]]=5,$T83-(Table134237122[[#This Row],[Standard Deviation]]*3),#N/A)</f>
        <v>#N/A</v>
      </c>
    </row>
    <row r="84" spans="2:44" ht="12.75" customHeight="1" x14ac:dyDescent="0.25">
      <c r="B84" s="9"/>
      <c r="C84" s="49"/>
      <c r="D84" s="21"/>
      <c r="E84" s="21" t="e">
        <f>IF(Table134237122[[#This Row],[Variable Name]]="",#N/A,Table134237122[[#This Row],[Variable Name]])</f>
        <v>#N/A</v>
      </c>
      <c r="F84" s="22" t="str">
        <f>IFERROR(IF(Table134237122[[#This Row],[Variable Name]]="","",IF(AG83&lt;&gt;AG84,"",ABS(Table134237122[[#This Row],[Variable Name]]-C83))),"")</f>
        <v/>
      </c>
      <c r="G84" s="23" t="e">
        <f>IF(Table134237122[[#This Row],[Mean Change]]=1,AVERAGEIFS(Table134237122[MR],Table134237122[Mean Change],1),#N/A)</f>
        <v>#N/A</v>
      </c>
      <c r="H84" s="23" t="e">
        <f>IF(Table134237122[[#This Row],[Mean Change]]=2,AVERAGEIFS(Table134237122[MR],Table134237122[Mean Change],2),#N/A)</f>
        <v>#N/A</v>
      </c>
      <c r="I84" s="23" t="e">
        <f>IF(Table134237122[[#This Row],[Mean Change]]=3,AVERAGEIFS(Table134237122[MR],Table134237122[Mean Change],3),#N/A)</f>
        <v>#N/A</v>
      </c>
      <c r="J8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4" s="15" t="str">
        <f>IF(ISERROR(Table134237122[[#This Row],[Mean Change]]),"",IF(Table134237122[[#This Row],[Variable Name]]="","",IF(Table134237122[[#This Row],[Mean Change]]=1,Table134237122[Variable Name],"")))</f>
        <v/>
      </c>
      <c r="L8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4" s="15" t="str">
        <f>IF(ISERROR(Table134237122[[#This Row],[Mean Change]]),"",IF(Table134237122[[#This Row],[Variable Name]]="","",IF(Table134237122[[#This Row],[Mean Change]]=2,Table134237122[Variable Name],"")))</f>
        <v/>
      </c>
      <c r="N8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4" s="15" t="str">
        <f>IF(ISERROR(Table134237122[[#This Row],[Mean Change]]),"",IF(Table134237122[[#This Row],[Variable Name]]="","",IF(Table134237122[[#This Row],[Mean Change]]=3,Table134237122[Variable Name],"")))</f>
        <v/>
      </c>
      <c r="P84" s="76">
        <v>0.70568000000000008</v>
      </c>
      <c r="Q84" s="15" t="str">
        <f>IF(ISERROR(Table134237122[[#This Row],[Mean Change]]),"",IF(Table134237122[[#This Row],[Variable Name]]="","",IF(Table134237122[[#This Row],[Mean Change]]=4,Table134237122[Variable Name],"")))</f>
        <v/>
      </c>
      <c r="R8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4" s="15" t="str">
        <f>IF(ISERROR(Table134237122[[#This Row],[Mean Change]]),"",IF(Table134237122[[#This Row],[Variable Name]]="","",IF(Table134237122[[#This Row],[Mean Change]]=5,Table134237122[Variable Name],"")))</f>
        <v/>
      </c>
      <c r="T8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4" s="16" t="e">
        <f>IF(Table134237122[[#This Row],[Mean Change]]=1,AVERAGEIFS(Table134237122[MR],Table134237122[MR],"&lt;"&amp;Table134237122[[#This Row],[UL MR]],Table134237122[Mean Change],1),#N/A)</f>
        <v>#N/A</v>
      </c>
      <c r="W84" s="16" t="e">
        <f>IF(Table134237122[[#This Row],[Mean Change]]=2,AVERAGEIFS(Table134237122[MR],Table134237122[MR],"&lt;"&amp;Table134237122[[#This Row],[UL MR]],Table134237122[Mean Change],2),#N/A)</f>
        <v>#N/A</v>
      </c>
      <c r="X84" s="16" t="e">
        <f>IF(Table134237122[[#This Row],[Mean Change]]=3,AVERAGEIFS(Table134237122[MR],Table134237122[MR],"&lt;"&amp;Table134237122[[#This Row],[UL MR]],Table134237122[Mean Change],3),#N/A)</f>
        <v>#N/A</v>
      </c>
      <c r="Y84" s="16" t="e">
        <f>Table134237122[[#This Row],[Process Mean]]+(2.66*Table134237122[[#This Row],[MR Bar]])</f>
        <v>#N/A</v>
      </c>
      <c r="Z84" s="16" t="e">
        <f>Table134237122[[#This Row],[2nd Mean]]+(2.66*Table134237122[[#This Row],[MR Bar 2]])</f>
        <v>#N/A</v>
      </c>
      <c r="AA84" s="16" t="e">
        <f>Table134237122[[#This Row],[3rd Mean]]+(2.66*Table134237122[[#This Row],[MR Bar 3]])</f>
        <v>#N/A</v>
      </c>
      <c r="AB84" s="16" t="e">
        <f>Table134237122[[#This Row],[Process Mean]]-(2.66*Table134237122[[#This Row],[MR Bar]])</f>
        <v>#N/A</v>
      </c>
      <c r="AC84" s="16" t="e">
        <f>Table134237122[[#This Row],[2nd Mean]]-(2.66*Table134237122[[#This Row],[MR Bar 2]])</f>
        <v>#N/A</v>
      </c>
      <c r="AD84" s="16" t="e">
        <f>Table134237122[[#This Row],[3rd Mean]]-(2.66*Table134237122[[#This Row],[MR Bar 3]])</f>
        <v>#N/A</v>
      </c>
      <c r="AE84" s="16" t="e">
        <f>IF(Table134237122[[#This Row],[Date]]="",#N/A,IF(Table134237122[[#This Row],[Date]]&lt;$BS$26,#N/A,$BP$26))</f>
        <v>#N/A</v>
      </c>
      <c r="AF84" s="17">
        <f>MAX(Table134237122[Cohort Size])*2</f>
        <v>1264</v>
      </c>
      <c r="AG8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4" s="54" t="e">
        <f>IF(Table134237122[[#This Row],[Mean Change]]=1,(Table134237122[[#This Row],[Standard Deviation]]*3)+$T84,#N/A)</f>
        <v>#N/A</v>
      </c>
      <c r="AJ84" s="55" t="e">
        <f>IF(Table134237122[[#This Row],[Mean Change]]=1,$T84-(Table134237122[[#This Row],[Standard Deviation]]*3),#N/A)</f>
        <v>#N/A</v>
      </c>
      <c r="AK84" s="54" t="e">
        <f>IF(Table134237122[[#This Row],[Mean Change]]=2,(Table134237122[[#This Row],[Standard Deviation]]*3)+$T84,#N/A)</f>
        <v>#N/A</v>
      </c>
      <c r="AL84" s="55" t="e">
        <f>IF(Table134237122[[#This Row],[Mean Change]]=2,$T84-(Table134237122[[#This Row],[Standard Deviation]]*3),#N/A)</f>
        <v>#N/A</v>
      </c>
      <c r="AM84" s="55" t="e">
        <f>IF(Table134237122[[#This Row],[Mean Change]]=3,(Table134237122[[#This Row],[Standard Deviation]]*3)+$T84,#N/A)</f>
        <v>#N/A</v>
      </c>
      <c r="AN84" s="55" t="e">
        <f>IF(Table134237122[[#This Row],[Mean Change]]=3,$T84-(Table134237122[[#This Row],[Standard Deviation]]*3),#N/A)</f>
        <v>#N/A</v>
      </c>
      <c r="AO84" s="55">
        <v>0.71613171756220007</v>
      </c>
      <c r="AP84" s="55">
        <v>0.6952282824378001</v>
      </c>
      <c r="AQ84" s="55" t="e">
        <f>IF(Table134237122[[#This Row],[Mean Change]]=5,(Table134237122[[#This Row],[Standard Deviation]]*3)+$T84,#N/A)</f>
        <v>#N/A</v>
      </c>
      <c r="AR84" s="55" t="e">
        <f>IF(Table134237122[[#This Row],[Mean Change]]=5,$T84-(Table134237122[[#This Row],[Standard Deviation]]*3),#N/A)</f>
        <v>#N/A</v>
      </c>
    </row>
    <row r="85" spans="2:44" ht="12.75" customHeight="1" x14ac:dyDescent="0.25">
      <c r="B85" s="9"/>
      <c r="C85" s="49"/>
      <c r="D85" s="21"/>
      <c r="E85" s="21" t="e">
        <f>IF(Table134237122[[#This Row],[Variable Name]]="",#N/A,Table134237122[[#This Row],[Variable Name]])</f>
        <v>#N/A</v>
      </c>
      <c r="F85" s="22" t="str">
        <f>IFERROR(IF(Table134237122[[#This Row],[Variable Name]]="","",IF(AG84&lt;&gt;AG85,"",ABS(Table134237122[[#This Row],[Variable Name]]-C84))),"")</f>
        <v/>
      </c>
      <c r="G85" s="23" t="e">
        <f>IF(Table134237122[[#This Row],[Mean Change]]=1,AVERAGEIFS(Table134237122[MR],Table134237122[Mean Change],1),#N/A)</f>
        <v>#N/A</v>
      </c>
      <c r="H85" s="23" t="e">
        <f>IF(Table134237122[[#This Row],[Mean Change]]=2,AVERAGEIFS(Table134237122[MR],Table134237122[Mean Change],2),#N/A)</f>
        <v>#N/A</v>
      </c>
      <c r="I85" s="23" t="e">
        <f>IF(Table134237122[[#This Row],[Mean Change]]=3,AVERAGEIFS(Table134237122[MR],Table134237122[Mean Change],3),#N/A)</f>
        <v>#N/A</v>
      </c>
      <c r="J8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5" s="15" t="str">
        <f>IF(ISERROR(Table134237122[[#This Row],[Mean Change]]),"",IF(Table134237122[[#This Row],[Variable Name]]="","",IF(Table134237122[[#This Row],[Mean Change]]=1,Table134237122[Variable Name],"")))</f>
        <v/>
      </c>
      <c r="L8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5" s="15" t="str">
        <f>IF(ISERROR(Table134237122[[#This Row],[Mean Change]]),"",IF(Table134237122[[#This Row],[Variable Name]]="","",IF(Table134237122[[#This Row],[Mean Change]]=2,Table134237122[Variable Name],"")))</f>
        <v/>
      </c>
      <c r="N8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5" s="15" t="str">
        <f>IF(ISERROR(Table134237122[[#This Row],[Mean Change]]),"",IF(Table134237122[[#This Row],[Variable Name]]="","",IF(Table134237122[[#This Row],[Mean Change]]=3,Table134237122[Variable Name],"")))</f>
        <v/>
      </c>
      <c r="P85" s="76">
        <v>0.70568000000000008</v>
      </c>
      <c r="Q85" s="15" t="str">
        <f>IF(ISERROR(Table134237122[[#This Row],[Mean Change]]),"",IF(Table134237122[[#This Row],[Variable Name]]="","",IF(Table134237122[[#This Row],[Mean Change]]=4,Table134237122[Variable Name],"")))</f>
        <v/>
      </c>
      <c r="R8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5" s="15" t="str">
        <f>IF(ISERROR(Table134237122[[#This Row],[Mean Change]]),"",IF(Table134237122[[#This Row],[Variable Name]]="","",IF(Table134237122[[#This Row],[Mean Change]]=5,Table134237122[Variable Name],"")))</f>
        <v/>
      </c>
      <c r="T8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5" s="16" t="e">
        <f>IF(Table134237122[[#This Row],[Mean Change]]=1,AVERAGEIFS(Table134237122[MR],Table134237122[MR],"&lt;"&amp;Table134237122[[#This Row],[UL MR]],Table134237122[Mean Change],1),#N/A)</f>
        <v>#N/A</v>
      </c>
      <c r="W85" s="16" t="e">
        <f>IF(Table134237122[[#This Row],[Mean Change]]=2,AVERAGEIFS(Table134237122[MR],Table134237122[MR],"&lt;"&amp;Table134237122[[#This Row],[UL MR]],Table134237122[Mean Change],2),#N/A)</f>
        <v>#N/A</v>
      </c>
      <c r="X85" s="16" t="e">
        <f>IF(Table134237122[[#This Row],[Mean Change]]=3,AVERAGEIFS(Table134237122[MR],Table134237122[MR],"&lt;"&amp;Table134237122[[#This Row],[UL MR]],Table134237122[Mean Change],3),#N/A)</f>
        <v>#N/A</v>
      </c>
      <c r="Y85" s="16" t="e">
        <f>Table134237122[[#This Row],[Process Mean]]+(2.66*Table134237122[[#This Row],[MR Bar]])</f>
        <v>#N/A</v>
      </c>
      <c r="Z85" s="16" t="e">
        <f>Table134237122[[#This Row],[2nd Mean]]+(2.66*Table134237122[[#This Row],[MR Bar 2]])</f>
        <v>#N/A</v>
      </c>
      <c r="AA85" s="16" t="e">
        <f>Table134237122[[#This Row],[3rd Mean]]+(2.66*Table134237122[[#This Row],[MR Bar 3]])</f>
        <v>#N/A</v>
      </c>
      <c r="AB85" s="16" t="e">
        <f>Table134237122[[#This Row],[Process Mean]]-(2.66*Table134237122[[#This Row],[MR Bar]])</f>
        <v>#N/A</v>
      </c>
      <c r="AC85" s="16" t="e">
        <f>Table134237122[[#This Row],[2nd Mean]]-(2.66*Table134237122[[#This Row],[MR Bar 2]])</f>
        <v>#N/A</v>
      </c>
      <c r="AD85" s="16" t="e">
        <f>Table134237122[[#This Row],[3rd Mean]]-(2.66*Table134237122[[#This Row],[MR Bar 3]])</f>
        <v>#N/A</v>
      </c>
      <c r="AE85" s="16" t="e">
        <f>IF(Table134237122[[#This Row],[Date]]="",#N/A,IF(Table134237122[[#This Row],[Date]]&lt;$BS$26,#N/A,$BP$26))</f>
        <v>#N/A</v>
      </c>
      <c r="AF85" s="17">
        <f>MAX(Table134237122[Cohort Size])*2</f>
        <v>1264</v>
      </c>
      <c r="AG8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5" s="54" t="e">
        <f>IF(Table134237122[[#This Row],[Mean Change]]=1,(Table134237122[[#This Row],[Standard Deviation]]*3)+$T85,#N/A)</f>
        <v>#N/A</v>
      </c>
      <c r="AJ85" s="55" t="e">
        <f>IF(Table134237122[[#This Row],[Mean Change]]=1,$T85-(Table134237122[[#This Row],[Standard Deviation]]*3),#N/A)</f>
        <v>#N/A</v>
      </c>
      <c r="AK85" s="54" t="e">
        <f>IF(Table134237122[[#This Row],[Mean Change]]=2,(Table134237122[[#This Row],[Standard Deviation]]*3)+$T85,#N/A)</f>
        <v>#N/A</v>
      </c>
      <c r="AL85" s="55" t="e">
        <f>IF(Table134237122[[#This Row],[Mean Change]]=2,$T85-(Table134237122[[#This Row],[Standard Deviation]]*3),#N/A)</f>
        <v>#N/A</v>
      </c>
      <c r="AM85" s="55" t="e">
        <f>IF(Table134237122[[#This Row],[Mean Change]]=3,(Table134237122[[#This Row],[Standard Deviation]]*3)+$T85,#N/A)</f>
        <v>#N/A</v>
      </c>
      <c r="AN85" s="55" t="e">
        <f>IF(Table134237122[[#This Row],[Mean Change]]=3,$T85-(Table134237122[[#This Row],[Standard Deviation]]*3),#N/A)</f>
        <v>#N/A</v>
      </c>
      <c r="AO85" s="55">
        <v>0.71613171756220007</v>
      </c>
      <c r="AP85" s="55">
        <v>0.6952282824378001</v>
      </c>
      <c r="AQ85" s="55" t="e">
        <f>IF(Table134237122[[#This Row],[Mean Change]]=5,(Table134237122[[#This Row],[Standard Deviation]]*3)+$T85,#N/A)</f>
        <v>#N/A</v>
      </c>
      <c r="AR85" s="55" t="e">
        <f>IF(Table134237122[[#This Row],[Mean Change]]=5,$T85-(Table134237122[[#This Row],[Standard Deviation]]*3),#N/A)</f>
        <v>#N/A</v>
      </c>
    </row>
    <row r="86" spans="2:44" ht="12.75" customHeight="1" x14ac:dyDescent="0.25">
      <c r="B86" s="9"/>
      <c r="C86" s="49"/>
      <c r="D86" s="21"/>
      <c r="E86" s="21" t="e">
        <f>IF(Table134237122[[#This Row],[Variable Name]]="",#N/A,Table134237122[[#This Row],[Variable Name]])</f>
        <v>#N/A</v>
      </c>
      <c r="F86" s="22" t="str">
        <f>IFERROR(IF(Table134237122[[#This Row],[Variable Name]]="","",IF(AG85&lt;&gt;AG86,"",ABS(Table134237122[[#This Row],[Variable Name]]-C85))),"")</f>
        <v/>
      </c>
      <c r="G86" s="23" t="e">
        <f>IF(Table134237122[[#This Row],[Mean Change]]=1,AVERAGEIFS(Table134237122[MR],Table134237122[Mean Change],1),#N/A)</f>
        <v>#N/A</v>
      </c>
      <c r="H86" s="23" t="e">
        <f>IF(Table134237122[[#This Row],[Mean Change]]=2,AVERAGEIFS(Table134237122[MR],Table134237122[Mean Change],2),#N/A)</f>
        <v>#N/A</v>
      </c>
      <c r="I86" s="23" t="e">
        <f>IF(Table134237122[[#This Row],[Mean Change]]=3,AVERAGEIFS(Table134237122[MR],Table134237122[Mean Change],3),#N/A)</f>
        <v>#N/A</v>
      </c>
      <c r="J8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6" s="15" t="str">
        <f>IF(ISERROR(Table134237122[[#This Row],[Mean Change]]),"",IF(Table134237122[[#This Row],[Variable Name]]="","",IF(Table134237122[[#This Row],[Mean Change]]=1,Table134237122[Variable Name],"")))</f>
        <v/>
      </c>
      <c r="L8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6" s="15" t="str">
        <f>IF(ISERROR(Table134237122[[#This Row],[Mean Change]]),"",IF(Table134237122[[#This Row],[Variable Name]]="","",IF(Table134237122[[#This Row],[Mean Change]]=2,Table134237122[Variable Name],"")))</f>
        <v/>
      </c>
      <c r="N8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6" s="15" t="str">
        <f>IF(ISERROR(Table134237122[[#This Row],[Mean Change]]),"",IF(Table134237122[[#This Row],[Variable Name]]="","",IF(Table134237122[[#This Row],[Mean Change]]=3,Table134237122[Variable Name],"")))</f>
        <v/>
      </c>
      <c r="P86" s="76">
        <v>0.70568000000000008</v>
      </c>
      <c r="Q86" s="15" t="str">
        <f>IF(ISERROR(Table134237122[[#This Row],[Mean Change]]),"",IF(Table134237122[[#This Row],[Variable Name]]="","",IF(Table134237122[[#This Row],[Mean Change]]=4,Table134237122[Variable Name],"")))</f>
        <v/>
      </c>
      <c r="R8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6" s="15" t="str">
        <f>IF(ISERROR(Table134237122[[#This Row],[Mean Change]]),"",IF(Table134237122[[#This Row],[Variable Name]]="","",IF(Table134237122[[#This Row],[Mean Change]]=5,Table134237122[Variable Name],"")))</f>
        <v/>
      </c>
      <c r="T8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6" s="16" t="e">
        <f>IF(Table134237122[[#This Row],[Mean Change]]=1,AVERAGEIFS(Table134237122[MR],Table134237122[MR],"&lt;"&amp;Table134237122[[#This Row],[UL MR]],Table134237122[Mean Change],1),#N/A)</f>
        <v>#N/A</v>
      </c>
      <c r="W86" s="16" t="e">
        <f>IF(Table134237122[[#This Row],[Mean Change]]=2,AVERAGEIFS(Table134237122[MR],Table134237122[MR],"&lt;"&amp;Table134237122[[#This Row],[UL MR]],Table134237122[Mean Change],2),#N/A)</f>
        <v>#N/A</v>
      </c>
      <c r="X86" s="16" t="e">
        <f>IF(Table134237122[[#This Row],[Mean Change]]=3,AVERAGEIFS(Table134237122[MR],Table134237122[MR],"&lt;"&amp;Table134237122[[#This Row],[UL MR]],Table134237122[Mean Change],3),#N/A)</f>
        <v>#N/A</v>
      </c>
      <c r="Y86" s="16" t="e">
        <f>Table134237122[[#This Row],[Process Mean]]+(2.66*Table134237122[[#This Row],[MR Bar]])</f>
        <v>#N/A</v>
      </c>
      <c r="Z86" s="16" t="e">
        <f>Table134237122[[#This Row],[2nd Mean]]+(2.66*Table134237122[[#This Row],[MR Bar 2]])</f>
        <v>#N/A</v>
      </c>
      <c r="AA86" s="16" t="e">
        <f>Table134237122[[#This Row],[3rd Mean]]+(2.66*Table134237122[[#This Row],[MR Bar 3]])</f>
        <v>#N/A</v>
      </c>
      <c r="AB86" s="16" t="e">
        <f>Table134237122[[#This Row],[Process Mean]]-(2.66*Table134237122[[#This Row],[MR Bar]])</f>
        <v>#N/A</v>
      </c>
      <c r="AC86" s="16" t="e">
        <f>Table134237122[[#This Row],[2nd Mean]]-(2.66*Table134237122[[#This Row],[MR Bar 2]])</f>
        <v>#N/A</v>
      </c>
      <c r="AD86" s="16" t="e">
        <f>Table134237122[[#This Row],[3rd Mean]]-(2.66*Table134237122[[#This Row],[MR Bar 3]])</f>
        <v>#N/A</v>
      </c>
      <c r="AE86" s="16" t="e">
        <f>IF(Table134237122[[#This Row],[Date]]="",#N/A,IF(Table134237122[[#This Row],[Date]]&lt;$BS$26,#N/A,$BP$26))</f>
        <v>#N/A</v>
      </c>
      <c r="AF86" s="17">
        <f>MAX(Table134237122[Cohort Size])*2</f>
        <v>1264</v>
      </c>
      <c r="AG8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6" s="54" t="e">
        <f>IF(Table134237122[[#This Row],[Mean Change]]=1,(Table134237122[[#This Row],[Standard Deviation]]*3)+$T86,#N/A)</f>
        <v>#N/A</v>
      </c>
      <c r="AJ86" s="55" t="e">
        <f>IF(Table134237122[[#This Row],[Mean Change]]=1,$T86-(Table134237122[[#This Row],[Standard Deviation]]*3),#N/A)</f>
        <v>#N/A</v>
      </c>
      <c r="AK86" s="54" t="e">
        <f>IF(Table134237122[[#This Row],[Mean Change]]=2,(Table134237122[[#This Row],[Standard Deviation]]*3)+$T86,#N/A)</f>
        <v>#N/A</v>
      </c>
      <c r="AL86" s="55" t="e">
        <f>IF(Table134237122[[#This Row],[Mean Change]]=2,$T86-(Table134237122[[#This Row],[Standard Deviation]]*3),#N/A)</f>
        <v>#N/A</v>
      </c>
      <c r="AM86" s="55" t="e">
        <f>IF(Table134237122[[#This Row],[Mean Change]]=3,(Table134237122[[#This Row],[Standard Deviation]]*3)+$T86,#N/A)</f>
        <v>#N/A</v>
      </c>
      <c r="AN86" s="55" t="e">
        <f>IF(Table134237122[[#This Row],[Mean Change]]=3,$T86-(Table134237122[[#This Row],[Standard Deviation]]*3),#N/A)</f>
        <v>#N/A</v>
      </c>
      <c r="AO86" s="55">
        <v>0.71613171756220007</v>
      </c>
      <c r="AP86" s="55">
        <v>0.6952282824378001</v>
      </c>
      <c r="AQ86" s="55" t="e">
        <f>IF(Table134237122[[#This Row],[Mean Change]]=5,(Table134237122[[#This Row],[Standard Deviation]]*3)+$T86,#N/A)</f>
        <v>#N/A</v>
      </c>
      <c r="AR86" s="55" t="e">
        <f>IF(Table134237122[[#This Row],[Mean Change]]=5,$T86-(Table134237122[[#This Row],[Standard Deviation]]*3),#N/A)</f>
        <v>#N/A</v>
      </c>
    </row>
    <row r="87" spans="2:44" ht="12.75" customHeight="1" x14ac:dyDescent="0.25">
      <c r="B87" s="9"/>
      <c r="C87" s="49"/>
      <c r="D87" s="21"/>
      <c r="E87" s="21" t="e">
        <f>IF(Table134237122[[#This Row],[Variable Name]]="",#N/A,Table134237122[[#This Row],[Variable Name]])</f>
        <v>#N/A</v>
      </c>
      <c r="F87" s="22" t="str">
        <f>IFERROR(IF(Table134237122[[#This Row],[Variable Name]]="","",IF(AG86&lt;&gt;AG87,"",ABS(Table134237122[[#This Row],[Variable Name]]-C86))),"")</f>
        <v/>
      </c>
      <c r="G87" s="23" t="e">
        <f>IF(Table134237122[[#This Row],[Mean Change]]=1,AVERAGEIFS(Table134237122[MR],Table134237122[Mean Change],1),#N/A)</f>
        <v>#N/A</v>
      </c>
      <c r="H87" s="23" t="e">
        <f>IF(Table134237122[[#This Row],[Mean Change]]=2,AVERAGEIFS(Table134237122[MR],Table134237122[Mean Change],2),#N/A)</f>
        <v>#N/A</v>
      </c>
      <c r="I87" s="23" t="e">
        <f>IF(Table134237122[[#This Row],[Mean Change]]=3,AVERAGEIFS(Table134237122[MR],Table134237122[Mean Change],3),#N/A)</f>
        <v>#N/A</v>
      </c>
      <c r="J8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7" s="15" t="str">
        <f>IF(ISERROR(Table134237122[[#This Row],[Mean Change]]),"",IF(Table134237122[[#This Row],[Variable Name]]="","",IF(Table134237122[[#This Row],[Mean Change]]=1,Table134237122[Variable Name],"")))</f>
        <v/>
      </c>
      <c r="L8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7" s="15" t="str">
        <f>IF(ISERROR(Table134237122[[#This Row],[Mean Change]]),"",IF(Table134237122[[#This Row],[Variable Name]]="","",IF(Table134237122[[#This Row],[Mean Change]]=2,Table134237122[Variable Name],"")))</f>
        <v/>
      </c>
      <c r="N8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7" s="15" t="str">
        <f>IF(ISERROR(Table134237122[[#This Row],[Mean Change]]),"",IF(Table134237122[[#This Row],[Variable Name]]="","",IF(Table134237122[[#This Row],[Mean Change]]=3,Table134237122[Variable Name],"")))</f>
        <v/>
      </c>
      <c r="P87" s="76">
        <v>0.70568000000000008</v>
      </c>
      <c r="Q87" s="15" t="str">
        <f>IF(ISERROR(Table134237122[[#This Row],[Mean Change]]),"",IF(Table134237122[[#This Row],[Variable Name]]="","",IF(Table134237122[[#This Row],[Mean Change]]=4,Table134237122[Variable Name],"")))</f>
        <v/>
      </c>
      <c r="R8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7" s="15" t="str">
        <f>IF(ISERROR(Table134237122[[#This Row],[Mean Change]]),"",IF(Table134237122[[#This Row],[Variable Name]]="","",IF(Table134237122[[#This Row],[Mean Change]]=5,Table134237122[Variable Name],"")))</f>
        <v/>
      </c>
      <c r="T8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7" s="16" t="e">
        <f>IF(Table134237122[[#This Row],[Mean Change]]=1,AVERAGEIFS(Table134237122[MR],Table134237122[MR],"&lt;"&amp;Table134237122[[#This Row],[UL MR]],Table134237122[Mean Change],1),#N/A)</f>
        <v>#N/A</v>
      </c>
      <c r="W87" s="16" t="e">
        <f>IF(Table134237122[[#This Row],[Mean Change]]=2,AVERAGEIFS(Table134237122[MR],Table134237122[MR],"&lt;"&amp;Table134237122[[#This Row],[UL MR]],Table134237122[Mean Change],2),#N/A)</f>
        <v>#N/A</v>
      </c>
      <c r="X87" s="16" t="e">
        <f>IF(Table134237122[[#This Row],[Mean Change]]=3,AVERAGEIFS(Table134237122[MR],Table134237122[MR],"&lt;"&amp;Table134237122[[#This Row],[UL MR]],Table134237122[Mean Change],3),#N/A)</f>
        <v>#N/A</v>
      </c>
      <c r="Y87" s="16" t="e">
        <f>Table134237122[[#This Row],[Process Mean]]+(2.66*Table134237122[[#This Row],[MR Bar]])</f>
        <v>#N/A</v>
      </c>
      <c r="Z87" s="16" t="e">
        <f>Table134237122[[#This Row],[2nd Mean]]+(2.66*Table134237122[[#This Row],[MR Bar 2]])</f>
        <v>#N/A</v>
      </c>
      <c r="AA87" s="16" t="e">
        <f>Table134237122[[#This Row],[3rd Mean]]+(2.66*Table134237122[[#This Row],[MR Bar 3]])</f>
        <v>#N/A</v>
      </c>
      <c r="AB87" s="16" t="e">
        <f>Table134237122[[#This Row],[Process Mean]]-(2.66*Table134237122[[#This Row],[MR Bar]])</f>
        <v>#N/A</v>
      </c>
      <c r="AC87" s="16" t="e">
        <f>Table134237122[[#This Row],[2nd Mean]]-(2.66*Table134237122[[#This Row],[MR Bar 2]])</f>
        <v>#N/A</v>
      </c>
      <c r="AD87" s="16" t="e">
        <f>Table134237122[[#This Row],[3rd Mean]]-(2.66*Table134237122[[#This Row],[MR Bar 3]])</f>
        <v>#N/A</v>
      </c>
      <c r="AE87" s="16" t="e">
        <f>IF(Table134237122[[#This Row],[Date]]="",#N/A,IF(Table134237122[[#This Row],[Date]]&lt;$BS$26,#N/A,$BP$26))</f>
        <v>#N/A</v>
      </c>
      <c r="AF87" s="17">
        <f>MAX(Table134237122[Cohort Size])*2</f>
        <v>1264</v>
      </c>
      <c r="AG8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7" s="54" t="e">
        <f>IF(Table134237122[[#This Row],[Mean Change]]=1,(Table134237122[[#This Row],[Standard Deviation]]*3)+$T87,#N/A)</f>
        <v>#N/A</v>
      </c>
      <c r="AJ87" s="55" t="e">
        <f>IF(Table134237122[[#This Row],[Mean Change]]=1,$T87-(Table134237122[[#This Row],[Standard Deviation]]*3),#N/A)</f>
        <v>#N/A</v>
      </c>
      <c r="AK87" s="54" t="e">
        <f>IF(Table134237122[[#This Row],[Mean Change]]=2,(Table134237122[[#This Row],[Standard Deviation]]*3)+$T87,#N/A)</f>
        <v>#N/A</v>
      </c>
      <c r="AL87" s="55" t="e">
        <f>IF(Table134237122[[#This Row],[Mean Change]]=2,$T87-(Table134237122[[#This Row],[Standard Deviation]]*3),#N/A)</f>
        <v>#N/A</v>
      </c>
      <c r="AM87" s="55" t="e">
        <f>IF(Table134237122[[#This Row],[Mean Change]]=3,(Table134237122[[#This Row],[Standard Deviation]]*3)+$T87,#N/A)</f>
        <v>#N/A</v>
      </c>
      <c r="AN87" s="55" t="e">
        <f>IF(Table134237122[[#This Row],[Mean Change]]=3,$T87-(Table134237122[[#This Row],[Standard Deviation]]*3),#N/A)</f>
        <v>#N/A</v>
      </c>
      <c r="AO87" s="55">
        <v>0.71613171756220007</v>
      </c>
      <c r="AP87" s="55">
        <v>0.6952282824378001</v>
      </c>
      <c r="AQ87" s="55" t="e">
        <f>IF(Table134237122[[#This Row],[Mean Change]]=5,(Table134237122[[#This Row],[Standard Deviation]]*3)+$T87,#N/A)</f>
        <v>#N/A</v>
      </c>
      <c r="AR87" s="55" t="e">
        <f>IF(Table134237122[[#This Row],[Mean Change]]=5,$T87-(Table134237122[[#This Row],[Standard Deviation]]*3),#N/A)</f>
        <v>#N/A</v>
      </c>
    </row>
    <row r="88" spans="2:44" ht="12.75" customHeight="1" x14ac:dyDescent="0.25">
      <c r="B88" s="9"/>
      <c r="C88" s="49"/>
      <c r="D88" s="21"/>
      <c r="E88" s="21" t="e">
        <f>IF(Table134237122[[#This Row],[Variable Name]]="",#N/A,Table134237122[[#This Row],[Variable Name]])</f>
        <v>#N/A</v>
      </c>
      <c r="F88" s="22" t="str">
        <f>IFERROR(IF(Table134237122[[#This Row],[Variable Name]]="","",IF(AG87&lt;&gt;AG88,"",ABS(Table134237122[[#This Row],[Variable Name]]-C87))),"")</f>
        <v/>
      </c>
      <c r="G88" s="23" t="e">
        <f>IF(Table134237122[[#This Row],[Mean Change]]=1,AVERAGEIFS(Table134237122[MR],Table134237122[Mean Change],1),#N/A)</f>
        <v>#N/A</v>
      </c>
      <c r="H88" s="23" t="e">
        <f>IF(Table134237122[[#This Row],[Mean Change]]=2,AVERAGEIFS(Table134237122[MR],Table134237122[Mean Change],2),#N/A)</f>
        <v>#N/A</v>
      </c>
      <c r="I88" s="23" t="e">
        <f>IF(Table134237122[[#This Row],[Mean Change]]=3,AVERAGEIFS(Table134237122[MR],Table134237122[Mean Change],3),#N/A)</f>
        <v>#N/A</v>
      </c>
      <c r="J8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8" s="15" t="str">
        <f>IF(ISERROR(Table134237122[[#This Row],[Mean Change]]),"",IF(Table134237122[[#This Row],[Variable Name]]="","",IF(Table134237122[[#This Row],[Mean Change]]=1,Table134237122[Variable Name],"")))</f>
        <v/>
      </c>
      <c r="L8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8" s="15" t="str">
        <f>IF(ISERROR(Table134237122[[#This Row],[Mean Change]]),"",IF(Table134237122[[#This Row],[Variable Name]]="","",IF(Table134237122[[#This Row],[Mean Change]]=2,Table134237122[Variable Name],"")))</f>
        <v/>
      </c>
      <c r="N8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8" s="15" t="str">
        <f>IF(ISERROR(Table134237122[[#This Row],[Mean Change]]),"",IF(Table134237122[[#This Row],[Variable Name]]="","",IF(Table134237122[[#This Row],[Mean Change]]=3,Table134237122[Variable Name],"")))</f>
        <v/>
      </c>
      <c r="P88" s="76">
        <v>0.70568000000000008</v>
      </c>
      <c r="Q88" s="15" t="str">
        <f>IF(ISERROR(Table134237122[[#This Row],[Mean Change]]),"",IF(Table134237122[[#This Row],[Variable Name]]="","",IF(Table134237122[[#This Row],[Mean Change]]=4,Table134237122[Variable Name],"")))</f>
        <v/>
      </c>
      <c r="R8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8" s="15" t="str">
        <f>IF(ISERROR(Table134237122[[#This Row],[Mean Change]]),"",IF(Table134237122[[#This Row],[Variable Name]]="","",IF(Table134237122[[#This Row],[Mean Change]]=5,Table134237122[Variable Name],"")))</f>
        <v/>
      </c>
      <c r="T8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8" s="16" t="e">
        <f>IF(Table134237122[[#This Row],[Mean Change]]=1,AVERAGEIFS(Table134237122[MR],Table134237122[MR],"&lt;"&amp;Table134237122[[#This Row],[UL MR]],Table134237122[Mean Change],1),#N/A)</f>
        <v>#N/A</v>
      </c>
      <c r="W88" s="16" t="e">
        <f>IF(Table134237122[[#This Row],[Mean Change]]=2,AVERAGEIFS(Table134237122[MR],Table134237122[MR],"&lt;"&amp;Table134237122[[#This Row],[UL MR]],Table134237122[Mean Change],2),#N/A)</f>
        <v>#N/A</v>
      </c>
      <c r="X88" s="16" t="e">
        <f>IF(Table134237122[[#This Row],[Mean Change]]=3,AVERAGEIFS(Table134237122[MR],Table134237122[MR],"&lt;"&amp;Table134237122[[#This Row],[UL MR]],Table134237122[Mean Change],3),#N/A)</f>
        <v>#N/A</v>
      </c>
      <c r="Y88" s="16" t="e">
        <f>Table134237122[[#This Row],[Process Mean]]+(2.66*Table134237122[[#This Row],[MR Bar]])</f>
        <v>#N/A</v>
      </c>
      <c r="Z88" s="16" t="e">
        <f>Table134237122[[#This Row],[2nd Mean]]+(2.66*Table134237122[[#This Row],[MR Bar 2]])</f>
        <v>#N/A</v>
      </c>
      <c r="AA88" s="16" t="e">
        <f>Table134237122[[#This Row],[3rd Mean]]+(2.66*Table134237122[[#This Row],[MR Bar 3]])</f>
        <v>#N/A</v>
      </c>
      <c r="AB88" s="16" t="e">
        <f>Table134237122[[#This Row],[Process Mean]]-(2.66*Table134237122[[#This Row],[MR Bar]])</f>
        <v>#N/A</v>
      </c>
      <c r="AC88" s="16" t="e">
        <f>Table134237122[[#This Row],[2nd Mean]]-(2.66*Table134237122[[#This Row],[MR Bar 2]])</f>
        <v>#N/A</v>
      </c>
      <c r="AD88" s="16" t="e">
        <f>Table134237122[[#This Row],[3rd Mean]]-(2.66*Table134237122[[#This Row],[MR Bar 3]])</f>
        <v>#N/A</v>
      </c>
      <c r="AE88" s="16" t="e">
        <f>IF(Table134237122[[#This Row],[Date]]="",#N/A,IF(Table134237122[[#This Row],[Date]]&lt;$BS$26,#N/A,$BP$26))</f>
        <v>#N/A</v>
      </c>
      <c r="AF88" s="17">
        <f>MAX(Table134237122[Cohort Size])*2</f>
        <v>1264</v>
      </c>
      <c r="AG8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8" s="54" t="e">
        <f>IF(Table134237122[[#This Row],[Mean Change]]=1,(Table134237122[[#This Row],[Standard Deviation]]*3)+$T88,#N/A)</f>
        <v>#N/A</v>
      </c>
      <c r="AJ88" s="55" t="e">
        <f>IF(Table134237122[[#This Row],[Mean Change]]=1,$T88-(Table134237122[[#This Row],[Standard Deviation]]*3),#N/A)</f>
        <v>#N/A</v>
      </c>
      <c r="AK88" s="54" t="e">
        <f>IF(Table134237122[[#This Row],[Mean Change]]=2,(Table134237122[[#This Row],[Standard Deviation]]*3)+$T88,#N/A)</f>
        <v>#N/A</v>
      </c>
      <c r="AL88" s="55" t="e">
        <f>IF(Table134237122[[#This Row],[Mean Change]]=2,$T88-(Table134237122[[#This Row],[Standard Deviation]]*3),#N/A)</f>
        <v>#N/A</v>
      </c>
      <c r="AM88" s="55" t="e">
        <f>IF(Table134237122[[#This Row],[Mean Change]]=3,(Table134237122[[#This Row],[Standard Deviation]]*3)+$T88,#N/A)</f>
        <v>#N/A</v>
      </c>
      <c r="AN88" s="55" t="e">
        <f>IF(Table134237122[[#This Row],[Mean Change]]=3,$T88-(Table134237122[[#This Row],[Standard Deviation]]*3),#N/A)</f>
        <v>#N/A</v>
      </c>
      <c r="AO88" s="55">
        <v>0.71613171756220007</v>
      </c>
      <c r="AP88" s="55">
        <v>0.6952282824378001</v>
      </c>
      <c r="AQ88" s="55" t="e">
        <f>IF(Table134237122[[#This Row],[Mean Change]]=5,(Table134237122[[#This Row],[Standard Deviation]]*3)+$T88,#N/A)</f>
        <v>#N/A</v>
      </c>
      <c r="AR88" s="55" t="e">
        <f>IF(Table134237122[[#This Row],[Mean Change]]=5,$T88-(Table134237122[[#This Row],[Standard Deviation]]*3),#N/A)</f>
        <v>#N/A</v>
      </c>
    </row>
    <row r="89" spans="2:44" ht="12.75" customHeight="1" x14ac:dyDescent="0.25">
      <c r="B89" s="9"/>
      <c r="C89" s="49"/>
      <c r="D89" s="21"/>
      <c r="E89" s="21" t="e">
        <f>IF(Table134237122[[#This Row],[Variable Name]]="",#N/A,Table134237122[[#This Row],[Variable Name]])</f>
        <v>#N/A</v>
      </c>
      <c r="F89" s="22" t="str">
        <f>IFERROR(IF(Table134237122[[#This Row],[Variable Name]]="","",IF(AG88&lt;&gt;AG89,"",ABS(Table134237122[[#This Row],[Variable Name]]-C88))),"")</f>
        <v/>
      </c>
      <c r="G89" s="23" t="e">
        <f>IF(Table134237122[[#This Row],[Mean Change]]=1,AVERAGEIFS(Table134237122[MR],Table134237122[Mean Change],1),#N/A)</f>
        <v>#N/A</v>
      </c>
      <c r="H89" s="23" t="e">
        <f>IF(Table134237122[[#This Row],[Mean Change]]=2,AVERAGEIFS(Table134237122[MR],Table134237122[Mean Change],2),#N/A)</f>
        <v>#N/A</v>
      </c>
      <c r="I89" s="23" t="e">
        <f>IF(Table134237122[[#This Row],[Mean Change]]=3,AVERAGEIFS(Table134237122[MR],Table134237122[Mean Change],3),#N/A)</f>
        <v>#N/A</v>
      </c>
      <c r="J8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89" s="15" t="str">
        <f>IF(ISERROR(Table134237122[[#This Row],[Mean Change]]),"",IF(Table134237122[[#This Row],[Variable Name]]="","",IF(Table134237122[[#This Row],[Mean Change]]=1,Table134237122[Variable Name],"")))</f>
        <v/>
      </c>
      <c r="L8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89" s="15" t="str">
        <f>IF(ISERROR(Table134237122[[#This Row],[Mean Change]]),"",IF(Table134237122[[#This Row],[Variable Name]]="","",IF(Table134237122[[#This Row],[Mean Change]]=2,Table134237122[Variable Name],"")))</f>
        <v/>
      </c>
      <c r="N8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89" s="15" t="str">
        <f>IF(ISERROR(Table134237122[[#This Row],[Mean Change]]),"",IF(Table134237122[[#This Row],[Variable Name]]="","",IF(Table134237122[[#This Row],[Mean Change]]=3,Table134237122[Variable Name],"")))</f>
        <v/>
      </c>
      <c r="P89" s="76">
        <v>0.70568000000000008</v>
      </c>
      <c r="Q89" s="15" t="str">
        <f>IF(ISERROR(Table134237122[[#This Row],[Mean Change]]),"",IF(Table134237122[[#This Row],[Variable Name]]="","",IF(Table134237122[[#This Row],[Mean Change]]=4,Table134237122[Variable Name],"")))</f>
        <v/>
      </c>
      <c r="R8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89" s="15" t="str">
        <f>IF(ISERROR(Table134237122[[#This Row],[Mean Change]]),"",IF(Table134237122[[#This Row],[Variable Name]]="","",IF(Table134237122[[#This Row],[Mean Change]]=5,Table134237122[Variable Name],"")))</f>
        <v/>
      </c>
      <c r="T8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8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89" s="16" t="e">
        <f>IF(Table134237122[[#This Row],[Mean Change]]=1,AVERAGEIFS(Table134237122[MR],Table134237122[MR],"&lt;"&amp;Table134237122[[#This Row],[UL MR]],Table134237122[Mean Change],1),#N/A)</f>
        <v>#N/A</v>
      </c>
      <c r="W89" s="16" t="e">
        <f>IF(Table134237122[[#This Row],[Mean Change]]=2,AVERAGEIFS(Table134237122[MR],Table134237122[MR],"&lt;"&amp;Table134237122[[#This Row],[UL MR]],Table134237122[Mean Change],2),#N/A)</f>
        <v>#N/A</v>
      </c>
      <c r="X89" s="16" t="e">
        <f>IF(Table134237122[[#This Row],[Mean Change]]=3,AVERAGEIFS(Table134237122[MR],Table134237122[MR],"&lt;"&amp;Table134237122[[#This Row],[UL MR]],Table134237122[Mean Change],3),#N/A)</f>
        <v>#N/A</v>
      </c>
      <c r="Y89" s="16" t="e">
        <f>Table134237122[[#This Row],[Process Mean]]+(2.66*Table134237122[[#This Row],[MR Bar]])</f>
        <v>#N/A</v>
      </c>
      <c r="Z89" s="16" t="e">
        <f>Table134237122[[#This Row],[2nd Mean]]+(2.66*Table134237122[[#This Row],[MR Bar 2]])</f>
        <v>#N/A</v>
      </c>
      <c r="AA89" s="16" t="e">
        <f>Table134237122[[#This Row],[3rd Mean]]+(2.66*Table134237122[[#This Row],[MR Bar 3]])</f>
        <v>#N/A</v>
      </c>
      <c r="AB89" s="16" t="e">
        <f>Table134237122[[#This Row],[Process Mean]]-(2.66*Table134237122[[#This Row],[MR Bar]])</f>
        <v>#N/A</v>
      </c>
      <c r="AC89" s="16" t="e">
        <f>Table134237122[[#This Row],[2nd Mean]]-(2.66*Table134237122[[#This Row],[MR Bar 2]])</f>
        <v>#N/A</v>
      </c>
      <c r="AD89" s="16" t="e">
        <f>Table134237122[[#This Row],[3rd Mean]]-(2.66*Table134237122[[#This Row],[MR Bar 3]])</f>
        <v>#N/A</v>
      </c>
      <c r="AE89" s="16" t="e">
        <f>IF(Table134237122[[#This Row],[Date]]="",#N/A,IF(Table134237122[[#This Row],[Date]]&lt;$BS$26,#N/A,$BP$26))</f>
        <v>#N/A</v>
      </c>
      <c r="AF89" s="17">
        <f>MAX(Table134237122[Cohort Size])*2</f>
        <v>1264</v>
      </c>
      <c r="AG8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8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89" s="54" t="e">
        <f>IF(Table134237122[[#This Row],[Mean Change]]=1,(Table134237122[[#This Row],[Standard Deviation]]*3)+$T89,#N/A)</f>
        <v>#N/A</v>
      </c>
      <c r="AJ89" s="55" t="e">
        <f>IF(Table134237122[[#This Row],[Mean Change]]=1,$T89-(Table134237122[[#This Row],[Standard Deviation]]*3),#N/A)</f>
        <v>#N/A</v>
      </c>
      <c r="AK89" s="54" t="e">
        <f>IF(Table134237122[[#This Row],[Mean Change]]=2,(Table134237122[[#This Row],[Standard Deviation]]*3)+$T89,#N/A)</f>
        <v>#N/A</v>
      </c>
      <c r="AL89" s="55" t="e">
        <f>IF(Table134237122[[#This Row],[Mean Change]]=2,$T89-(Table134237122[[#This Row],[Standard Deviation]]*3),#N/A)</f>
        <v>#N/A</v>
      </c>
      <c r="AM89" s="55" t="e">
        <f>IF(Table134237122[[#This Row],[Mean Change]]=3,(Table134237122[[#This Row],[Standard Deviation]]*3)+$T89,#N/A)</f>
        <v>#N/A</v>
      </c>
      <c r="AN89" s="55" t="e">
        <f>IF(Table134237122[[#This Row],[Mean Change]]=3,$T89-(Table134237122[[#This Row],[Standard Deviation]]*3),#N/A)</f>
        <v>#N/A</v>
      </c>
      <c r="AO89" s="55">
        <v>0.71613171756220007</v>
      </c>
      <c r="AP89" s="55">
        <v>0.6952282824378001</v>
      </c>
      <c r="AQ89" s="55" t="e">
        <f>IF(Table134237122[[#This Row],[Mean Change]]=5,(Table134237122[[#This Row],[Standard Deviation]]*3)+$T89,#N/A)</f>
        <v>#N/A</v>
      </c>
      <c r="AR89" s="55" t="e">
        <f>IF(Table134237122[[#This Row],[Mean Change]]=5,$T89-(Table134237122[[#This Row],[Standard Deviation]]*3),#N/A)</f>
        <v>#N/A</v>
      </c>
    </row>
    <row r="90" spans="2:44" ht="12.75" customHeight="1" x14ac:dyDescent="0.25">
      <c r="B90" s="9"/>
      <c r="C90" s="49"/>
      <c r="D90" s="21"/>
      <c r="E90" s="21" t="e">
        <f>IF(Table134237122[[#This Row],[Variable Name]]="",#N/A,Table134237122[[#This Row],[Variable Name]])</f>
        <v>#N/A</v>
      </c>
      <c r="F90" s="22" t="str">
        <f>IFERROR(IF(Table134237122[[#This Row],[Variable Name]]="","",IF(AG89&lt;&gt;AG90,"",ABS(Table134237122[[#This Row],[Variable Name]]-C89))),"")</f>
        <v/>
      </c>
      <c r="G90" s="23" t="e">
        <f>IF(Table134237122[[#This Row],[Mean Change]]=1,AVERAGEIFS(Table134237122[MR],Table134237122[Mean Change],1),#N/A)</f>
        <v>#N/A</v>
      </c>
      <c r="H90" s="23" t="e">
        <f>IF(Table134237122[[#This Row],[Mean Change]]=2,AVERAGEIFS(Table134237122[MR],Table134237122[Mean Change],2),#N/A)</f>
        <v>#N/A</v>
      </c>
      <c r="I90" s="23" t="e">
        <f>IF(Table134237122[[#This Row],[Mean Change]]=3,AVERAGEIFS(Table134237122[MR],Table134237122[Mean Change],3),#N/A)</f>
        <v>#N/A</v>
      </c>
      <c r="J9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0" s="15" t="str">
        <f>IF(ISERROR(Table134237122[[#This Row],[Mean Change]]),"",IF(Table134237122[[#This Row],[Variable Name]]="","",IF(Table134237122[[#This Row],[Mean Change]]=1,Table134237122[Variable Name],"")))</f>
        <v/>
      </c>
      <c r="L9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0" s="15" t="str">
        <f>IF(ISERROR(Table134237122[[#This Row],[Mean Change]]),"",IF(Table134237122[[#This Row],[Variable Name]]="","",IF(Table134237122[[#This Row],[Mean Change]]=2,Table134237122[Variable Name],"")))</f>
        <v/>
      </c>
      <c r="N9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0" s="15" t="str">
        <f>IF(ISERROR(Table134237122[[#This Row],[Mean Change]]),"",IF(Table134237122[[#This Row],[Variable Name]]="","",IF(Table134237122[[#This Row],[Mean Change]]=3,Table134237122[Variable Name],"")))</f>
        <v/>
      </c>
      <c r="P90" s="76">
        <v>0.70568000000000008</v>
      </c>
      <c r="Q90" s="15" t="str">
        <f>IF(ISERROR(Table134237122[[#This Row],[Mean Change]]),"",IF(Table134237122[[#This Row],[Variable Name]]="","",IF(Table134237122[[#This Row],[Mean Change]]=4,Table134237122[Variable Name],"")))</f>
        <v/>
      </c>
      <c r="R9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0" s="15" t="str">
        <f>IF(ISERROR(Table134237122[[#This Row],[Mean Change]]),"",IF(Table134237122[[#This Row],[Variable Name]]="","",IF(Table134237122[[#This Row],[Mean Change]]=5,Table134237122[Variable Name],"")))</f>
        <v/>
      </c>
      <c r="T9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0" s="16" t="e">
        <f>IF(Table134237122[[#This Row],[Mean Change]]=1,AVERAGEIFS(Table134237122[MR],Table134237122[MR],"&lt;"&amp;Table134237122[[#This Row],[UL MR]],Table134237122[Mean Change],1),#N/A)</f>
        <v>#N/A</v>
      </c>
      <c r="W90" s="16" t="e">
        <f>IF(Table134237122[[#This Row],[Mean Change]]=2,AVERAGEIFS(Table134237122[MR],Table134237122[MR],"&lt;"&amp;Table134237122[[#This Row],[UL MR]],Table134237122[Mean Change],2),#N/A)</f>
        <v>#N/A</v>
      </c>
      <c r="X90" s="16" t="e">
        <f>IF(Table134237122[[#This Row],[Mean Change]]=3,AVERAGEIFS(Table134237122[MR],Table134237122[MR],"&lt;"&amp;Table134237122[[#This Row],[UL MR]],Table134237122[Mean Change],3),#N/A)</f>
        <v>#N/A</v>
      </c>
      <c r="Y90" s="16" t="e">
        <f>Table134237122[[#This Row],[Process Mean]]+(2.66*Table134237122[[#This Row],[MR Bar]])</f>
        <v>#N/A</v>
      </c>
      <c r="Z90" s="16" t="e">
        <f>Table134237122[[#This Row],[2nd Mean]]+(2.66*Table134237122[[#This Row],[MR Bar 2]])</f>
        <v>#N/A</v>
      </c>
      <c r="AA90" s="16" t="e">
        <f>Table134237122[[#This Row],[3rd Mean]]+(2.66*Table134237122[[#This Row],[MR Bar 3]])</f>
        <v>#N/A</v>
      </c>
      <c r="AB90" s="16" t="e">
        <f>Table134237122[[#This Row],[Process Mean]]-(2.66*Table134237122[[#This Row],[MR Bar]])</f>
        <v>#N/A</v>
      </c>
      <c r="AC90" s="16" t="e">
        <f>Table134237122[[#This Row],[2nd Mean]]-(2.66*Table134237122[[#This Row],[MR Bar 2]])</f>
        <v>#N/A</v>
      </c>
      <c r="AD90" s="16" t="e">
        <f>Table134237122[[#This Row],[3rd Mean]]-(2.66*Table134237122[[#This Row],[MR Bar 3]])</f>
        <v>#N/A</v>
      </c>
      <c r="AE90" s="16" t="e">
        <f>IF(Table134237122[[#This Row],[Date]]="",#N/A,IF(Table134237122[[#This Row],[Date]]&lt;$BS$26,#N/A,$BP$26))</f>
        <v>#N/A</v>
      </c>
      <c r="AF90" s="17">
        <f>MAX(Table134237122[Cohort Size])*2</f>
        <v>1264</v>
      </c>
      <c r="AG9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0" s="54" t="e">
        <f>IF(Table134237122[[#This Row],[Mean Change]]=1,(Table134237122[[#This Row],[Standard Deviation]]*3)+$T90,#N/A)</f>
        <v>#N/A</v>
      </c>
      <c r="AJ90" s="55" t="e">
        <f>IF(Table134237122[[#This Row],[Mean Change]]=1,$T90-(Table134237122[[#This Row],[Standard Deviation]]*3),#N/A)</f>
        <v>#N/A</v>
      </c>
      <c r="AK90" s="54" t="e">
        <f>IF(Table134237122[[#This Row],[Mean Change]]=2,(Table134237122[[#This Row],[Standard Deviation]]*3)+$T90,#N/A)</f>
        <v>#N/A</v>
      </c>
      <c r="AL90" s="55" t="e">
        <f>IF(Table134237122[[#This Row],[Mean Change]]=2,$T90-(Table134237122[[#This Row],[Standard Deviation]]*3),#N/A)</f>
        <v>#N/A</v>
      </c>
      <c r="AM90" s="55" t="e">
        <f>IF(Table134237122[[#This Row],[Mean Change]]=3,(Table134237122[[#This Row],[Standard Deviation]]*3)+$T90,#N/A)</f>
        <v>#N/A</v>
      </c>
      <c r="AN90" s="55" t="e">
        <f>IF(Table134237122[[#This Row],[Mean Change]]=3,$T90-(Table134237122[[#This Row],[Standard Deviation]]*3),#N/A)</f>
        <v>#N/A</v>
      </c>
      <c r="AO90" s="55">
        <v>0.71613171756220007</v>
      </c>
      <c r="AP90" s="55">
        <v>0.6952282824378001</v>
      </c>
      <c r="AQ90" s="55" t="e">
        <f>IF(Table134237122[[#This Row],[Mean Change]]=5,(Table134237122[[#This Row],[Standard Deviation]]*3)+$T90,#N/A)</f>
        <v>#N/A</v>
      </c>
      <c r="AR90" s="55" t="e">
        <f>IF(Table134237122[[#This Row],[Mean Change]]=5,$T90-(Table134237122[[#This Row],[Standard Deviation]]*3),#N/A)</f>
        <v>#N/A</v>
      </c>
    </row>
    <row r="91" spans="2:44" ht="12.75" customHeight="1" x14ac:dyDescent="0.25">
      <c r="B91" s="9"/>
      <c r="C91" s="49"/>
      <c r="D91" s="21"/>
      <c r="E91" s="21" t="e">
        <f>IF(Table134237122[[#This Row],[Variable Name]]="",#N/A,Table134237122[[#This Row],[Variable Name]])</f>
        <v>#N/A</v>
      </c>
      <c r="F91" s="22" t="str">
        <f>IFERROR(IF(Table134237122[[#This Row],[Variable Name]]="","",IF(AG90&lt;&gt;AG91,"",ABS(Table134237122[[#This Row],[Variable Name]]-C90))),"")</f>
        <v/>
      </c>
      <c r="G91" s="23" t="e">
        <f>IF(Table134237122[[#This Row],[Mean Change]]=1,AVERAGEIFS(Table134237122[MR],Table134237122[Mean Change],1),#N/A)</f>
        <v>#N/A</v>
      </c>
      <c r="H91" s="23" t="e">
        <f>IF(Table134237122[[#This Row],[Mean Change]]=2,AVERAGEIFS(Table134237122[MR],Table134237122[Mean Change],2),#N/A)</f>
        <v>#N/A</v>
      </c>
      <c r="I91" s="23" t="e">
        <f>IF(Table134237122[[#This Row],[Mean Change]]=3,AVERAGEIFS(Table134237122[MR],Table134237122[Mean Change],3),#N/A)</f>
        <v>#N/A</v>
      </c>
      <c r="J9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1" s="15" t="str">
        <f>IF(ISERROR(Table134237122[[#This Row],[Mean Change]]),"",IF(Table134237122[[#This Row],[Variable Name]]="","",IF(Table134237122[[#This Row],[Mean Change]]=1,Table134237122[Variable Name],"")))</f>
        <v/>
      </c>
      <c r="L9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1" s="15" t="str">
        <f>IF(ISERROR(Table134237122[[#This Row],[Mean Change]]),"",IF(Table134237122[[#This Row],[Variable Name]]="","",IF(Table134237122[[#This Row],[Mean Change]]=2,Table134237122[Variable Name],"")))</f>
        <v/>
      </c>
      <c r="N9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1" s="15" t="str">
        <f>IF(ISERROR(Table134237122[[#This Row],[Mean Change]]),"",IF(Table134237122[[#This Row],[Variable Name]]="","",IF(Table134237122[[#This Row],[Mean Change]]=3,Table134237122[Variable Name],"")))</f>
        <v/>
      </c>
      <c r="P91" s="76">
        <v>0.70568000000000008</v>
      </c>
      <c r="Q91" s="15" t="str">
        <f>IF(ISERROR(Table134237122[[#This Row],[Mean Change]]),"",IF(Table134237122[[#This Row],[Variable Name]]="","",IF(Table134237122[[#This Row],[Mean Change]]=4,Table134237122[Variable Name],"")))</f>
        <v/>
      </c>
      <c r="R9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1" s="15" t="str">
        <f>IF(ISERROR(Table134237122[[#This Row],[Mean Change]]),"",IF(Table134237122[[#This Row],[Variable Name]]="","",IF(Table134237122[[#This Row],[Mean Change]]=5,Table134237122[Variable Name],"")))</f>
        <v/>
      </c>
      <c r="T9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1" s="16" t="e">
        <f>IF(Table134237122[[#This Row],[Mean Change]]=1,AVERAGEIFS(Table134237122[MR],Table134237122[MR],"&lt;"&amp;Table134237122[[#This Row],[UL MR]],Table134237122[Mean Change],1),#N/A)</f>
        <v>#N/A</v>
      </c>
      <c r="W91" s="16" t="e">
        <f>IF(Table134237122[[#This Row],[Mean Change]]=2,AVERAGEIFS(Table134237122[MR],Table134237122[MR],"&lt;"&amp;Table134237122[[#This Row],[UL MR]],Table134237122[Mean Change],2),#N/A)</f>
        <v>#N/A</v>
      </c>
      <c r="X91" s="16" t="e">
        <f>IF(Table134237122[[#This Row],[Mean Change]]=3,AVERAGEIFS(Table134237122[MR],Table134237122[MR],"&lt;"&amp;Table134237122[[#This Row],[UL MR]],Table134237122[Mean Change],3),#N/A)</f>
        <v>#N/A</v>
      </c>
      <c r="Y91" s="16" t="e">
        <f>Table134237122[[#This Row],[Process Mean]]+(2.66*Table134237122[[#This Row],[MR Bar]])</f>
        <v>#N/A</v>
      </c>
      <c r="Z91" s="16" t="e">
        <f>Table134237122[[#This Row],[2nd Mean]]+(2.66*Table134237122[[#This Row],[MR Bar 2]])</f>
        <v>#N/A</v>
      </c>
      <c r="AA91" s="16" t="e">
        <f>Table134237122[[#This Row],[3rd Mean]]+(2.66*Table134237122[[#This Row],[MR Bar 3]])</f>
        <v>#N/A</v>
      </c>
      <c r="AB91" s="16" t="e">
        <f>Table134237122[[#This Row],[Process Mean]]-(2.66*Table134237122[[#This Row],[MR Bar]])</f>
        <v>#N/A</v>
      </c>
      <c r="AC91" s="16" t="e">
        <f>Table134237122[[#This Row],[2nd Mean]]-(2.66*Table134237122[[#This Row],[MR Bar 2]])</f>
        <v>#N/A</v>
      </c>
      <c r="AD91" s="16" t="e">
        <f>Table134237122[[#This Row],[3rd Mean]]-(2.66*Table134237122[[#This Row],[MR Bar 3]])</f>
        <v>#N/A</v>
      </c>
      <c r="AE91" s="16" t="e">
        <f>IF(Table134237122[[#This Row],[Date]]="",#N/A,IF(Table134237122[[#This Row],[Date]]&lt;$BS$26,#N/A,$BP$26))</f>
        <v>#N/A</v>
      </c>
      <c r="AF91" s="17">
        <f>MAX(Table134237122[Cohort Size])*2</f>
        <v>1264</v>
      </c>
      <c r="AG9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1" s="54" t="e">
        <f>IF(Table134237122[[#This Row],[Mean Change]]=1,(Table134237122[[#This Row],[Standard Deviation]]*3)+$T91,#N/A)</f>
        <v>#N/A</v>
      </c>
      <c r="AJ91" s="55" t="e">
        <f>IF(Table134237122[[#This Row],[Mean Change]]=1,$T91-(Table134237122[[#This Row],[Standard Deviation]]*3),#N/A)</f>
        <v>#N/A</v>
      </c>
      <c r="AK91" s="54" t="e">
        <f>IF(Table134237122[[#This Row],[Mean Change]]=2,(Table134237122[[#This Row],[Standard Deviation]]*3)+$T91,#N/A)</f>
        <v>#N/A</v>
      </c>
      <c r="AL91" s="55" t="e">
        <f>IF(Table134237122[[#This Row],[Mean Change]]=2,$T91-(Table134237122[[#This Row],[Standard Deviation]]*3),#N/A)</f>
        <v>#N/A</v>
      </c>
      <c r="AM91" s="55" t="e">
        <f>IF(Table134237122[[#This Row],[Mean Change]]=3,(Table134237122[[#This Row],[Standard Deviation]]*3)+$T91,#N/A)</f>
        <v>#N/A</v>
      </c>
      <c r="AN91" s="55" t="e">
        <f>IF(Table134237122[[#This Row],[Mean Change]]=3,$T91-(Table134237122[[#This Row],[Standard Deviation]]*3),#N/A)</f>
        <v>#N/A</v>
      </c>
      <c r="AO91" s="55">
        <v>0.71613171756220007</v>
      </c>
      <c r="AP91" s="55">
        <v>0.6952282824378001</v>
      </c>
      <c r="AQ91" s="55" t="e">
        <f>IF(Table134237122[[#This Row],[Mean Change]]=5,(Table134237122[[#This Row],[Standard Deviation]]*3)+$T91,#N/A)</f>
        <v>#N/A</v>
      </c>
      <c r="AR91" s="55" t="e">
        <f>IF(Table134237122[[#This Row],[Mean Change]]=5,$T91-(Table134237122[[#This Row],[Standard Deviation]]*3),#N/A)</f>
        <v>#N/A</v>
      </c>
    </row>
    <row r="92" spans="2:44" ht="12.75" customHeight="1" x14ac:dyDescent="0.25">
      <c r="B92" s="9"/>
      <c r="C92" s="49"/>
      <c r="D92" s="21"/>
      <c r="E92" s="21" t="e">
        <f>IF(Table134237122[[#This Row],[Variable Name]]="",#N/A,Table134237122[[#This Row],[Variable Name]])</f>
        <v>#N/A</v>
      </c>
      <c r="F92" s="22" t="str">
        <f>IFERROR(IF(Table134237122[[#This Row],[Variable Name]]="","",IF(AG91&lt;&gt;AG92,"",ABS(Table134237122[[#This Row],[Variable Name]]-C91))),"")</f>
        <v/>
      </c>
      <c r="G92" s="23" t="e">
        <f>IF(Table134237122[[#This Row],[Mean Change]]=1,AVERAGEIFS(Table134237122[MR],Table134237122[Mean Change],1),#N/A)</f>
        <v>#N/A</v>
      </c>
      <c r="H92" s="23" t="e">
        <f>IF(Table134237122[[#This Row],[Mean Change]]=2,AVERAGEIFS(Table134237122[MR],Table134237122[Mean Change],2),#N/A)</f>
        <v>#N/A</v>
      </c>
      <c r="I92" s="23" t="e">
        <f>IF(Table134237122[[#This Row],[Mean Change]]=3,AVERAGEIFS(Table134237122[MR],Table134237122[Mean Change],3),#N/A)</f>
        <v>#N/A</v>
      </c>
      <c r="J9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2" s="15" t="str">
        <f>IF(ISERROR(Table134237122[[#This Row],[Mean Change]]),"",IF(Table134237122[[#This Row],[Variable Name]]="","",IF(Table134237122[[#This Row],[Mean Change]]=1,Table134237122[Variable Name],"")))</f>
        <v/>
      </c>
      <c r="L9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2" s="15" t="str">
        <f>IF(ISERROR(Table134237122[[#This Row],[Mean Change]]),"",IF(Table134237122[[#This Row],[Variable Name]]="","",IF(Table134237122[[#This Row],[Mean Change]]=2,Table134237122[Variable Name],"")))</f>
        <v/>
      </c>
      <c r="N9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2" s="15" t="str">
        <f>IF(ISERROR(Table134237122[[#This Row],[Mean Change]]),"",IF(Table134237122[[#This Row],[Variable Name]]="","",IF(Table134237122[[#This Row],[Mean Change]]=3,Table134237122[Variable Name],"")))</f>
        <v/>
      </c>
      <c r="P92" s="76">
        <v>0.70568000000000008</v>
      </c>
      <c r="Q92" s="15" t="str">
        <f>IF(ISERROR(Table134237122[[#This Row],[Mean Change]]),"",IF(Table134237122[[#This Row],[Variable Name]]="","",IF(Table134237122[[#This Row],[Mean Change]]=4,Table134237122[Variable Name],"")))</f>
        <v/>
      </c>
      <c r="R9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2" s="15" t="str">
        <f>IF(ISERROR(Table134237122[[#This Row],[Mean Change]]),"",IF(Table134237122[[#This Row],[Variable Name]]="","",IF(Table134237122[[#This Row],[Mean Change]]=5,Table134237122[Variable Name],"")))</f>
        <v/>
      </c>
      <c r="T9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2" s="16" t="e">
        <f>IF(Table134237122[[#This Row],[Mean Change]]=1,AVERAGEIFS(Table134237122[MR],Table134237122[MR],"&lt;"&amp;Table134237122[[#This Row],[UL MR]],Table134237122[Mean Change],1),#N/A)</f>
        <v>#N/A</v>
      </c>
      <c r="W92" s="16" t="e">
        <f>IF(Table134237122[[#This Row],[Mean Change]]=2,AVERAGEIFS(Table134237122[MR],Table134237122[MR],"&lt;"&amp;Table134237122[[#This Row],[UL MR]],Table134237122[Mean Change],2),#N/A)</f>
        <v>#N/A</v>
      </c>
      <c r="X92" s="16" t="e">
        <f>IF(Table134237122[[#This Row],[Mean Change]]=3,AVERAGEIFS(Table134237122[MR],Table134237122[MR],"&lt;"&amp;Table134237122[[#This Row],[UL MR]],Table134237122[Mean Change],3),#N/A)</f>
        <v>#N/A</v>
      </c>
      <c r="Y92" s="16" t="e">
        <f>Table134237122[[#This Row],[Process Mean]]+(2.66*Table134237122[[#This Row],[MR Bar]])</f>
        <v>#N/A</v>
      </c>
      <c r="Z92" s="16" t="e">
        <f>Table134237122[[#This Row],[2nd Mean]]+(2.66*Table134237122[[#This Row],[MR Bar 2]])</f>
        <v>#N/A</v>
      </c>
      <c r="AA92" s="16" t="e">
        <f>Table134237122[[#This Row],[3rd Mean]]+(2.66*Table134237122[[#This Row],[MR Bar 3]])</f>
        <v>#N/A</v>
      </c>
      <c r="AB92" s="16" t="e">
        <f>Table134237122[[#This Row],[Process Mean]]-(2.66*Table134237122[[#This Row],[MR Bar]])</f>
        <v>#N/A</v>
      </c>
      <c r="AC92" s="16" t="e">
        <f>Table134237122[[#This Row],[2nd Mean]]-(2.66*Table134237122[[#This Row],[MR Bar 2]])</f>
        <v>#N/A</v>
      </c>
      <c r="AD92" s="16" t="e">
        <f>Table134237122[[#This Row],[3rd Mean]]-(2.66*Table134237122[[#This Row],[MR Bar 3]])</f>
        <v>#N/A</v>
      </c>
      <c r="AE92" s="16" t="e">
        <f>IF(Table134237122[[#This Row],[Date]]="",#N/A,IF(Table134237122[[#This Row],[Date]]&lt;$BS$26,#N/A,$BP$26))</f>
        <v>#N/A</v>
      </c>
      <c r="AF92" s="17">
        <f>MAX(Table134237122[Cohort Size])*2</f>
        <v>1264</v>
      </c>
      <c r="AG9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2" s="54" t="e">
        <f>IF(Table134237122[[#This Row],[Mean Change]]=1,(Table134237122[[#This Row],[Standard Deviation]]*3)+$T92,#N/A)</f>
        <v>#N/A</v>
      </c>
      <c r="AJ92" s="55" t="e">
        <f>IF(Table134237122[[#This Row],[Mean Change]]=1,$T92-(Table134237122[[#This Row],[Standard Deviation]]*3),#N/A)</f>
        <v>#N/A</v>
      </c>
      <c r="AK92" s="54" t="e">
        <f>IF(Table134237122[[#This Row],[Mean Change]]=2,(Table134237122[[#This Row],[Standard Deviation]]*3)+$T92,#N/A)</f>
        <v>#N/A</v>
      </c>
      <c r="AL92" s="55" t="e">
        <f>IF(Table134237122[[#This Row],[Mean Change]]=2,$T92-(Table134237122[[#This Row],[Standard Deviation]]*3),#N/A)</f>
        <v>#N/A</v>
      </c>
      <c r="AM92" s="55" t="e">
        <f>IF(Table134237122[[#This Row],[Mean Change]]=3,(Table134237122[[#This Row],[Standard Deviation]]*3)+$T92,#N/A)</f>
        <v>#N/A</v>
      </c>
      <c r="AN92" s="55" t="e">
        <f>IF(Table134237122[[#This Row],[Mean Change]]=3,$T92-(Table134237122[[#This Row],[Standard Deviation]]*3),#N/A)</f>
        <v>#N/A</v>
      </c>
      <c r="AO92" s="55">
        <v>0.71613171756220007</v>
      </c>
      <c r="AP92" s="55">
        <v>0.6952282824378001</v>
      </c>
      <c r="AQ92" s="55" t="e">
        <f>IF(Table134237122[[#This Row],[Mean Change]]=5,(Table134237122[[#This Row],[Standard Deviation]]*3)+$T92,#N/A)</f>
        <v>#N/A</v>
      </c>
      <c r="AR92" s="55" t="e">
        <f>IF(Table134237122[[#This Row],[Mean Change]]=5,$T92-(Table134237122[[#This Row],[Standard Deviation]]*3),#N/A)</f>
        <v>#N/A</v>
      </c>
    </row>
    <row r="93" spans="2:44" ht="12.75" customHeight="1" x14ac:dyDescent="0.25">
      <c r="B93" s="9"/>
      <c r="C93" s="49"/>
      <c r="D93" s="21"/>
      <c r="E93" s="21" t="e">
        <f>IF(Table134237122[[#This Row],[Variable Name]]="",#N/A,Table134237122[[#This Row],[Variable Name]])</f>
        <v>#N/A</v>
      </c>
      <c r="F93" s="22" t="str">
        <f>IFERROR(IF(Table134237122[[#This Row],[Variable Name]]="","",IF(AG92&lt;&gt;AG93,"",ABS(Table134237122[[#This Row],[Variable Name]]-C92))),"")</f>
        <v/>
      </c>
      <c r="G93" s="23" t="e">
        <f>IF(Table134237122[[#This Row],[Mean Change]]=1,AVERAGEIFS(Table134237122[MR],Table134237122[Mean Change],1),#N/A)</f>
        <v>#N/A</v>
      </c>
      <c r="H93" s="23" t="e">
        <f>IF(Table134237122[[#This Row],[Mean Change]]=2,AVERAGEIFS(Table134237122[MR],Table134237122[Mean Change],2),#N/A)</f>
        <v>#N/A</v>
      </c>
      <c r="I93" s="23" t="e">
        <f>IF(Table134237122[[#This Row],[Mean Change]]=3,AVERAGEIFS(Table134237122[MR],Table134237122[Mean Change],3),#N/A)</f>
        <v>#N/A</v>
      </c>
      <c r="J9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3" s="15" t="str">
        <f>IF(ISERROR(Table134237122[[#This Row],[Mean Change]]),"",IF(Table134237122[[#This Row],[Variable Name]]="","",IF(Table134237122[[#This Row],[Mean Change]]=1,Table134237122[Variable Name],"")))</f>
        <v/>
      </c>
      <c r="L9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3" s="15" t="str">
        <f>IF(ISERROR(Table134237122[[#This Row],[Mean Change]]),"",IF(Table134237122[[#This Row],[Variable Name]]="","",IF(Table134237122[[#This Row],[Mean Change]]=2,Table134237122[Variable Name],"")))</f>
        <v/>
      </c>
      <c r="N9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3" s="15" t="str">
        <f>IF(ISERROR(Table134237122[[#This Row],[Mean Change]]),"",IF(Table134237122[[#This Row],[Variable Name]]="","",IF(Table134237122[[#This Row],[Mean Change]]=3,Table134237122[Variable Name],"")))</f>
        <v/>
      </c>
      <c r="P93" s="76">
        <v>0.70568000000000008</v>
      </c>
      <c r="Q93" s="15" t="str">
        <f>IF(ISERROR(Table134237122[[#This Row],[Mean Change]]),"",IF(Table134237122[[#This Row],[Variable Name]]="","",IF(Table134237122[[#This Row],[Mean Change]]=4,Table134237122[Variable Name],"")))</f>
        <v/>
      </c>
      <c r="R9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3" s="15" t="str">
        <f>IF(ISERROR(Table134237122[[#This Row],[Mean Change]]),"",IF(Table134237122[[#This Row],[Variable Name]]="","",IF(Table134237122[[#This Row],[Mean Change]]=5,Table134237122[Variable Name],"")))</f>
        <v/>
      </c>
      <c r="T9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3" s="16" t="e">
        <f>IF(Table134237122[[#This Row],[Mean Change]]=1,AVERAGEIFS(Table134237122[MR],Table134237122[MR],"&lt;"&amp;Table134237122[[#This Row],[UL MR]],Table134237122[Mean Change],1),#N/A)</f>
        <v>#N/A</v>
      </c>
      <c r="W93" s="16" t="e">
        <f>IF(Table134237122[[#This Row],[Mean Change]]=2,AVERAGEIFS(Table134237122[MR],Table134237122[MR],"&lt;"&amp;Table134237122[[#This Row],[UL MR]],Table134237122[Mean Change],2),#N/A)</f>
        <v>#N/A</v>
      </c>
      <c r="X93" s="16" t="e">
        <f>IF(Table134237122[[#This Row],[Mean Change]]=3,AVERAGEIFS(Table134237122[MR],Table134237122[MR],"&lt;"&amp;Table134237122[[#This Row],[UL MR]],Table134237122[Mean Change],3),#N/A)</f>
        <v>#N/A</v>
      </c>
      <c r="Y93" s="16" t="e">
        <f>Table134237122[[#This Row],[Process Mean]]+(2.66*Table134237122[[#This Row],[MR Bar]])</f>
        <v>#N/A</v>
      </c>
      <c r="Z93" s="16" t="e">
        <f>Table134237122[[#This Row],[2nd Mean]]+(2.66*Table134237122[[#This Row],[MR Bar 2]])</f>
        <v>#N/A</v>
      </c>
      <c r="AA93" s="16" t="e">
        <f>Table134237122[[#This Row],[3rd Mean]]+(2.66*Table134237122[[#This Row],[MR Bar 3]])</f>
        <v>#N/A</v>
      </c>
      <c r="AB93" s="16" t="e">
        <f>Table134237122[[#This Row],[Process Mean]]-(2.66*Table134237122[[#This Row],[MR Bar]])</f>
        <v>#N/A</v>
      </c>
      <c r="AC93" s="16" t="e">
        <f>Table134237122[[#This Row],[2nd Mean]]-(2.66*Table134237122[[#This Row],[MR Bar 2]])</f>
        <v>#N/A</v>
      </c>
      <c r="AD93" s="16" t="e">
        <f>Table134237122[[#This Row],[3rd Mean]]-(2.66*Table134237122[[#This Row],[MR Bar 3]])</f>
        <v>#N/A</v>
      </c>
      <c r="AE93" s="16" t="e">
        <f>IF(Table134237122[[#This Row],[Date]]="",#N/A,IF(Table134237122[[#This Row],[Date]]&lt;$BS$26,#N/A,$BP$26))</f>
        <v>#N/A</v>
      </c>
      <c r="AF93" s="17">
        <f>MAX(Table134237122[Cohort Size])*2</f>
        <v>1264</v>
      </c>
      <c r="AG9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3" s="54" t="e">
        <f>IF(Table134237122[[#This Row],[Mean Change]]=1,(Table134237122[[#This Row],[Standard Deviation]]*3)+$T93,#N/A)</f>
        <v>#N/A</v>
      </c>
      <c r="AJ93" s="55" t="e">
        <f>IF(Table134237122[[#This Row],[Mean Change]]=1,$T93-(Table134237122[[#This Row],[Standard Deviation]]*3),#N/A)</f>
        <v>#N/A</v>
      </c>
      <c r="AK93" s="54" t="e">
        <f>IF(Table134237122[[#This Row],[Mean Change]]=2,(Table134237122[[#This Row],[Standard Deviation]]*3)+$T93,#N/A)</f>
        <v>#N/A</v>
      </c>
      <c r="AL93" s="55" t="e">
        <f>IF(Table134237122[[#This Row],[Mean Change]]=2,$T93-(Table134237122[[#This Row],[Standard Deviation]]*3),#N/A)</f>
        <v>#N/A</v>
      </c>
      <c r="AM93" s="55" t="e">
        <f>IF(Table134237122[[#This Row],[Mean Change]]=3,(Table134237122[[#This Row],[Standard Deviation]]*3)+$T93,#N/A)</f>
        <v>#N/A</v>
      </c>
      <c r="AN93" s="55" t="e">
        <f>IF(Table134237122[[#This Row],[Mean Change]]=3,$T93-(Table134237122[[#This Row],[Standard Deviation]]*3),#N/A)</f>
        <v>#N/A</v>
      </c>
      <c r="AO93" s="55">
        <v>0.71613171756220007</v>
      </c>
      <c r="AP93" s="55">
        <v>0.6952282824378001</v>
      </c>
      <c r="AQ93" s="55" t="e">
        <f>IF(Table134237122[[#This Row],[Mean Change]]=5,(Table134237122[[#This Row],[Standard Deviation]]*3)+$T93,#N/A)</f>
        <v>#N/A</v>
      </c>
      <c r="AR93" s="55" t="e">
        <f>IF(Table134237122[[#This Row],[Mean Change]]=5,$T93-(Table134237122[[#This Row],[Standard Deviation]]*3),#N/A)</f>
        <v>#N/A</v>
      </c>
    </row>
    <row r="94" spans="2:44" ht="12.75" customHeight="1" x14ac:dyDescent="0.25">
      <c r="B94" s="9"/>
      <c r="C94" s="49"/>
      <c r="D94" s="21"/>
      <c r="E94" s="21" t="e">
        <f>IF(Table134237122[[#This Row],[Variable Name]]="",#N/A,Table134237122[[#This Row],[Variable Name]])</f>
        <v>#N/A</v>
      </c>
      <c r="F94" s="22" t="str">
        <f>IFERROR(IF(Table134237122[[#This Row],[Variable Name]]="","",IF(AG93&lt;&gt;AG94,"",ABS(Table134237122[[#This Row],[Variable Name]]-C93))),"")</f>
        <v/>
      </c>
      <c r="G94" s="23" t="e">
        <f>IF(Table134237122[[#This Row],[Mean Change]]=1,AVERAGEIFS(Table134237122[MR],Table134237122[Mean Change],1),#N/A)</f>
        <v>#N/A</v>
      </c>
      <c r="H94" s="23" t="e">
        <f>IF(Table134237122[[#This Row],[Mean Change]]=2,AVERAGEIFS(Table134237122[MR],Table134237122[Mean Change],2),#N/A)</f>
        <v>#N/A</v>
      </c>
      <c r="I94" s="23" t="e">
        <f>IF(Table134237122[[#This Row],[Mean Change]]=3,AVERAGEIFS(Table134237122[MR],Table134237122[Mean Change],3),#N/A)</f>
        <v>#N/A</v>
      </c>
      <c r="J9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4" s="15" t="str">
        <f>IF(ISERROR(Table134237122[[#This Row],[Mean Change]]),"",IF(Table134237122[[#This Row],[Variable Name]]="","",IF(Table134237122[[#This Row],[Mean Change]]=1,Table134237122[Variable Name],"")))</f>
        <v/>
      </c>
      <c r="L9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4" s="15" t="str">
        <f>IF(ISERROR(Table134237122[[#This Row],[Mean Change]]),"",IF(Table134237122[[#This Row],[Variable Name]]="","",IF(Table134237122[[#This Row],[Mean Change]]=2,Table134237122[Variable Name],"")))</f>
        <v/>
      </c>
      <c r="N9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4" s="15" t="str">
        <f>IF(ISERROR(Table134237122[[#This Row],[Mean Change]]),"",IF(Table134237122[[#This Row],[Variable Name]]="","",IF(Table134237122[[#This Row],[Mean Change]]=3,Table134237122[Variable Name],"")))</f>
        <v/>
      </c>
      <c r="P94" s="76">
        <v>0.70568000000000008</v>
      </c>
      <c r="Q94" s="15" t="str">
        <f>IF(ISERROR(Table134237122[[#This Row],[Mean Change]]),"",IF(Table134237122[[#This Row],[Variable Name]]="","",IF(Table134237122[[#This Row],[Mean Change]]=4,Table134237122[Variable Name],"")))</f>
        <v/>
      </c>
      <c r="R9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4" s="15" t="str">
        <f>IF(ISERROR(Table134237122[[#This Row],[Mean Change]]),"",IF(Table134237122[[#This Row],[Variable Name]]="","",IF(Table134237122[[#This Row],[Mean Change]]=5,Table134237122[Variable Name],"")))</f>
        <v/>
      </c>
      <c r="T9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4" s="16" t="e">
        <f>IF(Table134237122[[#This Row],[Mean Change]]=1,AVERAGEIFS(Table134237122[MR],Table134237122[MR],"&lt;"&amp;Table134237122[[#This Row],[UL MR]],Table134237122[Mean Change],1),#N/A)</f>
        <v>#N/A</v>
      </c>
      <c r="W94" s="16" t="e">
        <f>IF(Table134237122[[#This Row],[Mean Change]]=2,AVERAGEIFS(Table134237122[MR],Table134237122[MR],"&lt;"&amp;Table134237122[[#This Row],[UL MR]],Table134237122[Mean Change],2),#N/A)</f>
        <v>#N/A</v>
      </c>
      <c r="X94" s="16" t="e">
        <f>IF(Table134237122[[#This Row],[Mean Change]]=3,AVERAGEIFS(Table134237122[MR],Table134237122[MR],"&lt;"&amp;Table134237122[[#This Row],[UL MR]],Table134237122[Mean Change],3),#N/A)</f>
        <v>#N/A</v>
      </c>
      <c r="Y94" s="16" t="e">
        <f>Table134237122[[#This Row],[Process Mean]]+(2.66*Table134237122[[#This Row],[MR Bar]])</f>
        <v>#N/A</v>
      </c>
      <c r="Z94" s="16" t="e">
        <f>Table134237122[[#This Row],[2nd Mean]]+(2.66*Table134237122[[#This Row],[MR Bar 2]])</f>
        <v>#N/A</v>
      </c>
      <c r="AA94" s="16" t="e">
        <f>Table134237122[[#This Row],[3rd Mean]]+(2.66*Table134237122[[#This Row],[MR Bar 3]])</f>
        <v>#N/A</v>
      </c>
      <c r="AB94" s="16" t="e">
        <f>Table134237122[[#This Row],[Process Mean]]-(2.66*Table134237122[[#This Row],[MR Bar]])</f>
        <v>#N/A</v>
      </c>
      <c r="AC94" s="16" t="e">
        <f>Table134237122[[#This Row],[2nd Mean]]-(2.66*Table134237122[[#This Row],[MR Bar 2]])</f>
        <v>#N/A</v>
      </c>
      <c r="AD94" s="16" t="e">
        <f>Table134237122[[#This Row],[3rd Mean]]-(2.66*Table134237122[[#This Row],[MR Bar 3]])</f>
        <v>#N/A</v>
      </c>
      <c r="AE94" s="16" t="e">
        <f>IF(Table134237122[[#This Row],[Date]]="",#N/A,IF(Table134237122[[#This Row],[Date]]&lt;$BS$26,#N/A,$BP$26))</f>
        <v>#N/A</v>
      </c>
      <c r="AF94" s="17">
        <f>MAX(Table134237122[Cohort Size])*2</f>
        <v>1264</v>
      </c>
      <c r="AG9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4" s="54" t="e">
        <f>IF(Table134237122[[#This Row],[Mean Change]]=1,(Table134237122[[#This Row],[Standard Deviation]]*3)+$T94,#N/A)</f>
        <v>#N/A</v>
      </c>
      <c r="AJ94" s="55" t="e">
        <f>IF(Table134237122[[#This Row],[Mean Change]]=1,$T94-(Table134237122[[#This Row],[Standard Deviation]]*3),#N/A)</f>
        <v>#N/A</v>
      </c>
      <c r="AK94" s="54" t="e">
        <f>IF(Table134237122[[#This Row],[Mean Change]]=2,(Table134237122[[#This Row],[Standard Deviation]]*3)+$T94,#N/A)</f>
        <v>#N/A</v>
      </c>
      <c r="AL94" s="55" t="e">
        <f>IF(Table134237122[[#This Row],[Mean Change]]=2,$T94-(Table134237122[[#This Row],[Standard Deviation]]*3),#N/A)</f>
        <v>#N/A</v>
      </c>
      <c r="AM94" s="55" t="e">
        <f>IF(Table134237122[[#This Row],[Mean Change]]=3,(Table134237122[[#This Row],[Standard Deviation]]*3)+$T94,#N/A)</f>
        <v>#N/A</v>
      </c>
      <c r="AN94" s="55" t="e">
        <f>IF(Table134237122[[#This Row],[Mean Change]]=3,$T94-(Table134237122[[#This Row],[Standard Deviation]]*3),#N/A)</f>
        <v>#N/A</v>
      </c>
      <c r="AO94" s="55">
        <v>0.71613171756220007</v>
      </c>
      <c r="AP94" s="55">
        <v>0.6952282824378001</v>
      </c>
      <c r="AQ94" s="55" t="e">
        <f>IF(Table134237122[[#This Row],[Mean Change]]=5,(Table134237122[[#This Row],[Standard Deviation]]*3)+$T94,#N/A)</f>
        <v>#N/A</v>
      </c>
      <c r="AR94" s="55" t="e">
        <f>IF(Table134237122[[#This Row],[Mean Change]]=5,$T94-(Table134237122[[#This Row],[Standard Deviation]]*3),#N/A)</f>
        <v>#N/A</v>
      </c>
    </row>
    <row r="95" spans="2:44" ht="12.75" customHeight="1" x14ac:dyDescent="0.25">
      <c r="B95" s="9"/>
      <c r="C95" s="49"/>
      <c r="D95" s="21"/>
      <c r="E95" s="21" t="e">
        <f>IF(Table134237122[[#This Row],[Variable Name]]="",#N/A,Table134237122[[#This Row],[Variable Name]])</f>
        <v>#N/A</v>
      </c>
      <c r="F95" s="22" t="str">
        <f>IFERROR(IF(Table134237122[[#This Row],[Variable Name]]="","",IF(AG94&lt;&gt;AG95,"",ABS(Table134237122[[#This Row],[Variable Name]]-C94))),"")</f>
        <v/>
      </c>
      <c r="G95" s="23" t="e">
        <f>IF(Table134237122[[#This Row],[Mean Change]]=1,AVERAGEIFS(Table134237122[MR],Table134237122[Mean Change],1),#N/A)</f>
        <v>#N/A</v>
      </c>
      <c r="H95" s="23" t="e">
        <f>IF(Table134237122[[#This Row],[Mean Change]]=2,AVERAGEIFS(Table134237122[MR],Table134237122[Mean Change],2),#N/A)</f>
        <v>#N/A</v>
      </c>
      <c r="I95" s="23" t="e">
        <f>IF(Table134237122[[#This Row],[Mean Change]]=3,AVERAGEIFS(Table134237122[MR],Table134237122[Mean Change],3),#N/A)</f>
        <v>#N/A</v>
      </c>
      <c r="J9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5" s="15" t="str">
        <f>IF(ISERROR(Table134237122[[#This Row],[Mean Change]]),"",IF(Table134237122[[#This Row],[Variable Name]]="","",IF(Table134237122[[#This Row],[Mean Change]]=1,Table134237122[Variable Name],"")))</f>
        <v/>
      </c>
      <c r="L9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5" s="15" t="str">
        <f>IF(ISERROR(Table134237122[[#This Row],[Mean Change]]),"",IF(Table134237122[[#This Row],[Variable Name]]="","",IF(Table134237122[[#This Row],[Mean Change]]=2,Table134237122[Variable Name],"")))</f>
        <v/>
      </c>
      <c r="N9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5" s="15" t="str">
        <f>IF(ISERROR(Table134237122[[#This Row],[Mean Change]]),"",IF(Table134237122[[#This Row],[Variable Name]]="","",IF(Table134237122[[#This Row],[Mean Change]]=3,Table134237122[Variable Name],"")))</f>
        <v/>
      </c>
      <c r="P95" s="76">
        <v>0.70567999999999997</v>
      </c>
      <c r="Q95" s="15" t="str">
        <f>IF(ISERROR(Table134237122[[#This Row],[Mean Change]]),"",IF(Table134237122[[#This Row],[Variable Name]]="","",IF(Table134237122[[#This Row],[Mean Change]]=4,Table134237122[Variable Name],"")))</f>
        <v/>
      </c>
      <c r="R9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5" s="15" t="str">
        <f>IF(ISERROR(Table134237122[[#This Row],[Mean Change]]),"",IF(Table134237122[[#This Row],[Variable Name]]="","",IF(Table134237122[[#This Row],[Mean Change]]=5,Table134237122[Variable Name],"")))</f>
        <v/>
      </c>
      <c r="T9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5" s="16" t="e">
        <f>IF(Table134237122[[#This Row],[Mean Change]]=1,AVERAGEIFS(Table134237122[MR],Table134237122[MR],"&lt;"&amp;Table134237122[[#This Row],[UL MR]],Table134237122[Mean Change],1),#N/A)</f>
        <v>#N/A</v>
      </c>
      <c r="W95" s="16" t="e">
        <f>IF(Table134237122[[#This Row],[Mean Change]]=2,AVERAGEIFS(Table134237122[MR],Table134237122[MR],"&lt;"&amp;Table134237122[[#This Row],[UL MR]],Table134237122[Mean Change],2),#N/A)</f>
        <v>#N/A</v>
      </c>
      <c r="X95" s="16" t="e">
        <f>IF(Table134237122[[#This Row],[Mean Change]]=3,AVERAGEIFS(Table134237122[MR],Table134237122[MR],"&lt;"&amp;Table134237122[[#This Row],[UL MR]],Table134237122[Mean Change],3),#N/A)</f>
        <v>#N/A</v>
      </c>
      <c r="Y95" s="16" t="e">
        <f>Table134237122[[#This Row],[Process Mean]]+(2.66*Table134237122[[#This Row],[MR Bar]])</f>
        <v>#N/A</v>
      </c>
      <c r="Z95" s="16" t="e">
        <f>Table134237122[[#This Row],[2nd Mean]]+(2.66*Table134237122[[#This Row],[MR Bar 2]])</f>
        <v>#N/A</v>
      </c>
      <c r="AA95" s="16" t="e">
        <f>Table134237122[[#This Row],[3rd Mean]]+(2.66*Table134237122[[#This Row],[MR Bar 3]])</f>
        <v>#N/A</v>
      </c>
      <c r="AB95" s="16" t="e">
        <f>Table134237122[[#This Row],[Process Mean]]-(2.66*Table134237122[[#This Row],[MR Bar]])</f>
        <v>#N/A</v>
      </c>
      <c r="AC95" s="16" t="e">
        <f>Table134237122[[#This Row],[2nd Mean]]-(2.66*Table134237122[[#This Row],[MR Bar 2]])</f>
        <v>#N/A</v>
      </c>
      <c r="AD95" s="16" t="e">
        <f>Table134237122[[#This Row],[3rd Mean]]-(2.66*Table134237122[[#This Row],[MR Bar 3]])</f>
        <v>#N/A</v>
      </c>
      <c r="AE95" s="16" t="e">
        <f>IF(Table134237122[[#This Row],[Date]]="",#N/A,IF(Table134237122[[#This Row],[Date]]&lt;$BS$26,#N/A,$BP$26))</f>
        <v>#N/A</v>
      </c>
      <c r="AF95" s="17">
        <f>MAX(Table134237122[Cohort Size])*2</f>
        <v>1264</v>
      </c>
      <c r="AG9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5" s="54" t="e">
        <f>IF(Table134237122[[#This Row],[Mean Change]]=1,(Table134237122[[#This Row],[Standard Deviation]]*3)+$T95,#N/A)</f>
        <v>#N/A</v>
      </c>
      <c r="AJ95" s="55" t="e">
        <f>IF(Table134237122[[#This Row],[Mean Change]]=1,$T95-(Table134237122[[#This Row],[Standard Deviation]]*3),#N/A)</f>
        <v>#N/A</v>
      </c>
      <c r="AK95" s="54" t="e">
        <f>IF(Table134237122[[#This Row],[Mean Change]]=2,(Table134237122[[#This Row],[Standard Deviation]]*3)+$T95,#N/A)</f>
        <v>#N/A</v>
      </c>
      <c r="AL95" s="55" t="e">
        <f>IF(Table134237122[[#This Row],[Mean Change]]=2,$T95-(Table134237122[[#This Row],[Standard Deviation]]*3),#N/A)</f>
        <v>#N/A</v>
      </c>
      <c r="AM95" s="55" t="e">
        <f>IF(Table134237122[[#This Row],[Mean Change]]=3,(Table134237122[[#This Row],[Standard Deviation]]*3)+$T95,#N/A)</f>
        <v>#N/A</v>
      </c>
      <c r="AN95" s="55" t="e">
        <f>IF(Table134237122[[#This Row],[Mean Change]]=3,$T95-(Table134237122[[#This Row],[Standard Deviation]]*3),#N/A)</f>
        <v>#N/A</v>
      </c>
      <c r="AO95" s="55">
        <v>0.71613171756220007</v>
      </c>
      <c r="AP95" s="55">
        <v>0.6952282824378001</v>
      </c>
      <c r="AQ95" s="55" t="e">
        <f>IF(Table134237122[[#This Row],[Mean Change]]=5,(Table134237122[[#This Row],[Standard Deviation]]*3)+$T95,#N/A)</f>
        <v>#N/A</v>
      </c>
      <c r="AR95" s="55" t="e">
        <f>IF(Table134237122[[#This Row],[Mean Change]]=5,$T95-(Table134237122[[#This Row],[Standard Deviation]]*3),#N/A)</f>
        <v>#N/A</v>
      </c>
    </row>
    <row r="96" spans="2:44" ht="12.75" customHeight="1" x14ac:dyDescent="0.25">
      <c r="B96" s="9"/>
      <c r="C96" s="49"/>
      <c r="D96" s="21"/>
      <c r="E96" s="21" t="e">
        <f>IF(Table134237122[[#This Row],[Variable Name]]="",#N/A,Table134237122[[#This Row],[Variable Name]])</f>
        <v>#N/A</v>
      </c>
      <c r="F96" s="22" t="str">
        <f>IFERROR(IF(Table134237122[[#This Row],[Variable Name]]="","",IF(AG95&lt;&gt;AG96,"",ABS(Table134237122[[#This Row],[Variable Name]]-C95))),"")</f>
        <v/>
      </c>
      <c r="G96" s="23" t="e">
        <f>IF(Table134237122[[#This Row],[Mean Change]]=1,AVERAGEIFS(Table134237122[MR],Table134237122[Mean Change],1),#N/A)</f>
        <v>#N/A</v>
      </c>
      <c r="H96" s="23" t="e">
        <f>IF(Table134237122[[#This Row],[Mean Change]]=2,AVERAGEIFS(Table134237122[MR],Table134237122[Mean Change],2),#N/A)</f>
        <v>#N/A</v>
      </c>
      <c r="I96" s="23" t="e">
        <f>IF(Table134237122[[#This Row],[Mean Change]]=3,AVERAGEIFS(Table134237122[MR],Table134237122[Mean Change],3),#N/A)</f>
        <v>#N/A</v>
      </c>
      <c r="J9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6" s="15" t="str">
        <f>IF(ISERROR(Table134237122[[#This Row],[Mean Change]]),"",IF(Table134237122[[#This Row],[Variable Name]]="","",IF(Table134237122[[#This Row],[Mean Change]]=1,Table134237122[Variable Name],"")))</f>
        <v/>
      </c>
      <c r="L9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6" s="15" t="str">
        <f>IF(ISERROR(Table134237122[[#This Row],[Mean Change]]),"",IF(Table134237122[[#This Row],[Variable Name]]="","",IF(Table134237122[[#This Row],[Mean Change]]=2,Table134237122[Variable Name],"")))</f>
        <v/>
      </c>
      <c r="N9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6" s="15" t="str">
        <f>IF(ISERROR(Table134237122[[#This Row],[Mean Change]]),"",IF(Table134237122[[#This Row],[Variable Name]]="","",IF(Table134237122[[#This Row],[Mean Change]]=3,Table134237122[Variable Name],"")))</f>
        <v/>
      </c>
      <c r="P96" s="76">
        <v>0.70567999999999997</v>
      </c>
      <c r="Q96" s="15" t="str">
        <f>IF(ISERROR(Table134237122[[#This Row],[Mean Change]]),"",IF(Table134237122[[#This Row],[Variable Name]]="","",IF(Table134237122[[#This Row],[Mean Change]]=4,Table134237122[Variable Name],"")))</f>
        <v/>
      </c>
      <c r="R9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6" s="15" t="str">
        <f>IF(ISERROR(Table134237122[[#This Row],[Mean Change]]),"",IF(Table134237122[[#This Row],[Variable Name]]="","",IF(Table134237122[[#This Row],[Mean Change]]=5,Table134237122[Variable Name],"")))</f>
        <v/>
      </c>
      <c r="T9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6" s="16" t="e">
        <f>IF(Table134237122[[#This Row],[Mean Change]]=1,AVERAGEIFS(Table134237122[MR],Table134237122[MR],"&lt;"&amp;Table134237122[[#This Row],[UL MR]],Table134237122[Mean Change],1),#N/A)</f>
        <v>#N/A</v>
      </c>
      <c r="W96" s="16" t="e">
        <f>IF(Table134237122[[#This Row],[Mean Change]]=2,AVERAGEIFS(Table134237122[MR],Table134237122[MR],"&lt;"&amp;Table134237122[[#This Row],[UL MR]],Table134237122[Mean Change],2),#N/A)</f>
        <v>#N/A</v>
      </c>
      <c r="X96" s="16" t="e">
        <f>IF(Table134237122[[#This Row],[Mean Change]]=3,AVERAGEIFS(Table134237122[MR],Table134237122[MR],"&lt;"&amp;Table134237122[[#This Row],[UL MR]],Table134237122[Mean Change],3),#N/A)</f>
        <v>#N/A</v>
      </c>
      <c r="Y96" s="16" t="e">
        <f>Table134237122[[#This Row],[Process Mean]]+(2.66*Table134237122[[#This Row],[MR Bar]])</f>
        <v>#N/A</v>
      </c>
      <c r="Z96" s="16" t="e">
        <f>Table134237122[[#This Row],[2nd Mean]]+(2.66*Table134237122[[#This Row],[MR Bar 2]])</f>
        <v>#N/A</v>
      </c>
      <c r="AA96" s="16" t="e">
        <f>Table134237122[[#This Row],[3rd Mean]]+(2.66*Table134237122[[#This Row],[MR Bar 3]])</f>
        <v>#N/A</v>
      </c>
      <c r="AB96" s="16" t="e">
        <f>Table134237122[[#This Row],[Process Mean]]-(2.66*Table134237122[[#This Row],[MR Bar]])</f>
        <v>#N/A</v>
      </c>
      <c r="AC96" s="16" t="e">
        <f>Table134237122[[#This Row],[2nd Mean]]-(2.66*Table134237122[[#This Row],[MR Bar 2]])</f>
        <v>#N/A</v>
      </c>
      <c r="AD96" s="16" t="e">
        <f>Table134237122[[#This Row],[3rd Mean]]-(2.66*Table134237122[[#This Row],[MR Bar 3]])</f>
        <v>#N/A</v>
      </c>
      <c r="AE96" s="16" t="e">
        <f>IF(Table134237122[[#This Row],[Date]]="",#N/A,IF(Table134237122[[#This Row],[Date]]&lt;$BS$26,#N/A,$BP$26))</f>
        <v>#N/A</v>
      </c>
      <c r="AF96" s="17">
        <f>MAX(Table134237122[Cohort Size])*2</f>
        <v>1264</v>
      </c>
      <c r="AG9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6" s="54" t="e">
        <f>IF(Table134237122[[#This Row],[Mean Change]]=1,(Table134237122[[#This Row],[Standard Deviation]]*3)+$T96,#N/A)</f>
        <v>#N/A</v>
      </c>
      <c r="AJ96" s="55" t="e">
        <f>IF(Table134237122[[#This Row],[Mean Change]]=1,$T96-(Table134237122[[#This Row],[Standard Deviation]]*3),#N/A)</f>
        <v>#N/A</v>
      </c>
      <c r="AK96" s="54" t="e">
        <f>IF(Table134237122[[#This Row],[Mean Change]]=2,(Table134237122[[#This Row],[Standard Deviation]]*3)+$T96,#N/A)</f>
        <v>#N/A</v>
      </c>
      <c r="AL96" s="55" t="e">
        <f>IF(Table134237122[[#This Row],[Mean Change]]=2,$T96-(Table134237122[[#This Row],[Standard Deviation]]*3),#N/A)</f>
        <v>#N/A</v>
      </c>
      <c r="AM96" s="55" t="e">
        <f>IF(Table134237122[[#This Row],[Mean Change]]=3,(Table134237122[[#This Row],[Standard Deviation]]*3)+$T96,#N/A)</f>
        <v>#N/A</v>
      </c>
      <c r="AN96" s="55" t="e">
        <f>IF(Table134237122[[#This Row],[Mean Change]]=3,$T96-(Table134237122[[#This Row],[Standard Deviation]]*3),#N/A)</f>
        <v>#N/A</v>
      </c>
      <c r="AO96" s="55">
        <v>0.71613171756220007</v>
      </c>
      <c r="AP96" s="55">
        <v>0.6952282824378001</v>
      </c>
      <c r="AQ96" s="55" t="e">
        <f>IF(Table134237122[[#This Row],[Mean Change]]=5,(Table134237122[[#This Row],[Standard Deviation]]*3)+$T96,#N/A)</f>
        <v>#N/A</v>
      </c>
      <c r="AR96" s="55" t="e">
        <f>IF(Table134237122[[#This Row],[Mean Change]]=5,$T96-(Table134237122[[#This Row],[Standard Deviation]]*3),#N/A)</f>
        <v>#N/A</v>
      </c>
    </row>
    <row r="97" spans="2:44" ht="12.75" customHeight="1" x14ac:dyDescent="0.25">
      <c r="B97" s="9"/>
      <c r="C97" s="49"/>
      <c r="D97" s="21"/>
      <c r="E97" s="21" t="e">
        <f>IF(Table134237122[[#This Row],[Variable Name]]="",#N/A,Table134237122[[#This Row],[Variable Name]])</f>
        <v>#N/A</v>
      </c>
      <c r="F97" s="22" t="str">
        <f>IFERROR(IF(Table134237122[[#This Row],[Variable Name]]="","",IF(AG96&lt;&gt;AG97,"",ABS(Table134237122[[#This Row],[Variable Name]]-C96))),"")</f>
        <v/>
      </c>
      <c r="G97" s="23" t="e">
        <f>IF(Table134237122[[#This Row],[Mean Change]]=1,AVERAGEIFS(Table134237122[MR],Table134237122[Mean Change],1),#N/A)</f>
        <v>#N/A</v>
      </c>
      <c r="H97" s="23" t="e">
        <f>IF(Table134237122[[#This Row],[Mean Change]]=2,AVERAGEIFS(Table134237122[MR],Table134237122[Mean Change],2),#N/A)</f>
        <v>#N/A</v>
      </c>
      <c r="I97" s="23" t="e">
        <f>IF(Table134237122[[#This Row],[Mean Change]]=3,AVERAGEIFS(Table134237122[MR],Table134237122[Mean Change],3),#N/A)</f>
        <v>#N/A</v>
      </c>
      <c r="J9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7" s="15" t="str">
        <f>IF(ISERROR(Table134237122[[#This Row],[Mean Change]]),"",IF(Table134237122[[#This Row],[Variable Name]]="","",IF(Table134237122[[#This Row],[Mean Change]]=1,Table134237122[Variable Name],"")))</f>
        <v/>
      </c>
      <c r="L9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7" s="15" t="str">
        <f>IF(ISERROR(Table134237122[[#This Row],[Mean Change]]),"",IF(Table134237122[[#This Row],[Variable Name]]="","",IF(Table134237122[[#This Row],[Mean Change]]=2,Table134237122[Variable Name],"")))</f>
        <v/>
      </c>
      <c r="N9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7" s="15" t="str">
        <f>IF(ISERROR(Table134237122[[#This Row],[Mean Change]]),"",IF(Table134237122[[#This Row],[Variable Name]]="","",IF(Table134237122[[#This Row],[Mean Change]]=3,Table134237122[Variable Name],"")))</f>
        <v/>
      </c>
      <c r="P97" s="76">
        <v>0.70567999999999997</v>
      </c>
      <c r="Q97" s="15" t="str">
        <f>IF(ISERROR(Table134237122[[#This Row],[Mean Change]]),"",IF(Table134237122[[#This Row],[Variable Name]]="","",IF(Table134237122[[#This Row],[Mean Change]]=4,Table134237122[Variable Name],"")))</f>
        <v/>
      </c>
      <c r="R9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7" s="15" t="str">
        <f>IF(ISERROR(Table134237122[[#This Row],[Mean Change]]),"",IF(Table134237122[[#This Row],[Variable Name]]="","",IF(Table134237122[[#This Row],[Mean Change]]=5,Table134237122[Variable Name],"")))</f>
        <v/>
      </c>
      <c r="T9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7" s="16" t="e">
        <f>IF(Table134237122[[#This Row],[Mean Change]]=1,AVERAGEIFS(Table134237122[MR],Table134237122[MR],"&lt;"&amp;Table134237122[[#This Row],[UL MR]],Table134237122[Mean Change],1),#N/A)</f>
        <v>#N/A</v>
      </c>
      <c r="W97" s="16" t="e">
        <f>IF(Table134237122[[#This Row],[Mean Change]]=2,AVERAGEIFS(Table134237122[MR],Table134237122[MR],"&lt;"&amp;Table134237122[[#This Row],[UL MR]],Table134237122[Mean Change],2),#N/A)</f>
        <v>#N/A</v>
      </c>
      <c r="X97" s="16" t="e">
        <f>IF(Table134237122[[#This Row],[Mean Change]]=3,AVERAGEIFS(Table134237122[MR],Table134237122[MR],"&lt;"&amp;Table134237122[[#This Row],[UL MR]],Table134237122[Mean Change],3),#N/A)</f>
        <v>#N/A</v>
      </c>
      <c r="Y97" s="16" t="e">
        <f>Table134237122[[#This Row],[Process Mean]]+(2.66*Table134237122[[#This Row],[MR Bar]])</f>
        <v>#N/A</v>
      </c>
      <c r="Z97" s="16" t="e">
        <f>Table134237122[[#This Row],[2nd Mean]]+(2.66*Table134237122[[#This Row],[MR Bar 2]])</f>
        <v>#N/A</v>
      </c>
      <c r="AA97" s="16" t="e">
        <f>Table134237122[[#This Row],[3rd Mean]]+(2.66*Table134237122[[#This Row],[MR Bar 3]])</f>
        <v>#N/A</v>
      </c>
      <c r="AB97" s="16" t="e">
        <f>Table134237122[[#This Row],[Process Mean]]-(2.66*Table134237122[[#This Row],[MR Bar]])</f>
        <v>#N/A</v>
      </c>
      <c r="AC97" s="16" t="e">
        <f>Table134237122[[#This Row],[2nd Mean]]-(2.66*Table134237122[[#This Row],[MR Bar 2]])</f>
        <v>#N/A</v>
      </c>
      <c r="AD97" s="16" t="e">
        <f>Table134237122[[#This Row],[3rd Mean]]-(2.66*Table134237122[[#This Row],[MR Bar 3]])</f>
        <v>#N/A</v>
      </c>
      <c r="AE97" s="16" t="e">
        <f>IF(Table134237122[[#This Row],[Date]]="",#N/A,IF(Table134237122[[#This Row],[Date]]&lt;$BS$26,#N/A,$BP$26))</f>
        <v>#N/A</v>
      </c>
      <c r="AF97" s="17">
        <f>MAX(Table134237122[Cohort Size])*2</f>
        <v>1264</v>
      </c>
      <c r="AG9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7" s="54" t="e">
        <f>IF(Table134237122[[#This Row],[Mean Change]]=1,(Table134237122[[#This Row],[Standard Deviation]]*3)+$T97,#N/A)</f>
        <v>#N/A</v>
      </c>
      <c r="AJ97" s="55" t="e">
        <f>IF(Table134237122[[#This Row],[Mean Change]]=1,$T97-(Table134237122[[#This Row],[Standard Deviation]]*3),#N/A)</f>
        <v>#N/A</v>
      </c>
      <c r="AK97" s="54" t="e">
        <f>IF(Table134237122[[#This Row],[Mean Change]]=2,(Table134237122[[#This Row],[Standard Deviation]]*3)+$T97,#N/A)</f>
        <v>#N/A</v>
      </c>
      <c r="AL97" s="55" t="e">
        <f>IF(Table134237122[[#This Row],[Mean Change]]=2,$T97-(Table134237122[[#This Row],[Standard Deviation]]*3),#N/A)</f>
        <v>#N/A</v>
      </c>
      <c r="AM97" s="55" t="e">
        <f>IF(Table134237122[[#This Row],[Mean Change]]=3,(Table134237122[[#This Row],[Standard Deviation]]*3)+$T97,#N/A)</f>
        <v>#N/A</v>
      </c>
      <c r="AN97" s="55" t="e">
        <f>IF(Table134237122[[#This Row],[Mean Change]]=3,$T97-(Table134237122[[#This Row],[Standard Deviation]]*3),#N/A)</f>
        <v>#N/A</v>
      </c>
      <c r="AO97" s="55">
        <v>0.71613171756220007</v>
      </c>
      <c r="AP97" s="55">
        <v>0.6952282824378001</v>
      </c>
      <c r="AQ97" s="55" t="e">
        <f>IF(Table134237122[[#This Row],[Mean Change]]=5,(Table134237122[[#This Row],[Standard Deviation]]*3)+$T97,#N/A)</f>
        <v>#N/A</v>
      </c>
      <c r="AR97" s="55" t="e">
        <f>IF(Table134237122[[#This Row],[Mean Change]]=5,$T97-(Table134237122[[#This Row],[Standard Deviation]]*3),#N/A)</f>
        <v>#N/A</v>
      </c>
    </row>
    <row r="98" spans="2:44" ht="12.75" customHeight="1" x14ac:dyDescent="0.25">
      <c r="B98" s="9"/>
      <c r="C98" s="49"/>
      <c r="D98" s="21"/>
      <c r="E98" s="21" t="e">
        <f>IF(Table134237122[[#This Row],[Variable Name]]="",#N/A,Table134237122[[#This Row],[Variable Name]])</f>
        <v>#N/A</v>
      </c>
      <c r="F98" s="22" t="str">
        <f>IFERROR(IF(Table134237122[[#This Row],[Variable Name]]="","",IF(AG97&lt;&gt;AG98,"",ABS(Table134237122[[#This Row],[Variable Name]]-C97))),"")</f>
        <v/>
      </c>
      <c r="G98" s="23" t="e">
        <f>IF(Table134237122[[#This Row],[Mean Change]]=1,AVERAGEIFS(Table134237122[MR],Table134237122[Mean Change],1),#N/A)</f>
        <v>#N/A</v>
      </c>
      <c r="H98" s="23" t="e">
        <f>IF(Table134237122[[#This Row],[Mean Change]]=2,AVERAGEIFS(Table134237122[MR],Table134237122[Mean Change],2),#N/A)</f>
        <v>#N/A</v>
      </c>
      <c r="I98" s="23" t="e">
        <f>IF(Table134237122[[#This Row],[Mean Change]]=3,AVERAGEIFS(Table134237122[MR],Table134237122[Mean Change],3),#N/A)</f>
        <v>#N/A</v>
      </c>
      <c r="J9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8" s="15" t="str">
        <f>IF(ISERROR(Table134237122[[#This Row],[Mean Change]]),"",IF(Table134237122[[#This Row],[Variable Name]]="","",IF(Table134237122[[#This Row],[Mean Change]]=1,Table134237122[Variable Name],"")))</f>
        <v/>
      </c>
      <c r="L9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8" s="15" t="str">
        <f>IF(ISERROR(Table134237122[[#This Row],[Mean Change]]),"",IF(Table134237122[[#This Row],[Variable Name]]="","",IF(Table134237122[[#This Row],[Mean Change]]=2,Table134237122[Variable Name],"")))</f>
        <v/>
      </c>
      <c r="N9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8" s="15" t="str">
        <f>IF(ISERROR(Table134237122[[#This Row],[Mean Change]]),"",IF(Table134237122[[#This Row],[Variable Name]]="","",IF(Table134237122[[#This Row],[Mean Change]]=3,Table134237122[Variable Name],"")))</f>
        <v/>
      </c>
      <c r="P98" s="76">
        <v>0.70567999999999997</v>
      </c>
      <c r="Q98" s="15" t="str">
        <f>IF(ISERROR(Table134237122[[#This Row],[Mean Change]]),"",IF(Table134237122[[#This Row],[Variable Name]]="","",IF(Table134237122[[#This Row],[Mean Change]]=4,Table134237122[Variable Name],"")))</f>
        <v/>
      </c>
      <c r="R9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8" s="15" t="str">
        <f>IF(ISERROR(Table134237122[[#This Row],[Mean Change]]),"",IF(Table134237122[[#This Row],[Variable Name]]="","",IF(Table134237122[[#This Row],[Mean Change]]=5,Table134237122[Variable Name],"")))</f>
        <v/>
      </c>
      <c r="T9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8" s="16" t="e">
        <f>IF(Table134237122[[#This Row],[Mean Change]]=1,AVERAGEIFS(Table134237122[MR],Table134237122[MR],"&lt;"&amp;Table134237122[[#This Row],[UL MR]],Table134237122[Mean Change],1),#N/A)</f>
        <v>#N/A</v>
      </c>
      <c r="W98" s="16" t="e">
        <f>IF(Table134237122[[#This Row],[Mean Change]]=2,AVERAGEIFS(Table134237122[MR],Table134237122[MR],"&lt;"&amp;Table134237122[[#This Row],[UL MR]],Table134237122[Mean Change],2),#N/A)</f>
        <v>#N/A</v>
      </c>
      <c r="X98" s="16" t="e">
        <f>IF(Table134237122[[#This Row],[Mean Change]]=3,AVERAGEIFS(Table134237122[MR],Table134237122[MR],"&lt;"&amp;Table134237122[[#This Row],[UL MR]],Table134237122[Mean Change],3),#N/A)</f>
        <v>#N/A</v>
      </c>
      <c r="Y98" s="16" t="e">
        <f>Table134237122[[#This Row],[Process Mean]]+(2.66*Table134237122[[#This Row],[MR Bar]])</f>
        <v>#N/A</v>
      </c>
      <c r="Z98" s="16" t="e">
        <f>Table134237122[[#This Row],[2nd Mean]]+(2.66*Table134237122[[#This Row],[MR Bar 2]])</f>
        <v>#N/A</v>
      </c>
      <c r="AA98" s="16" t="e">
        <f>Table134237122[[#This Row],[3rd Mean]]+(2.66*Table134237122[[#This Row],[MR Bar 3]])</f>
        <v>#N/A</v>
      </c>
      <c r="AB98" s="16" t="e">
        <f>Table134237122[[#This Row],[Process Mean]]-(2.66*Table134237122[[#This Row],[MR Bar]])</f>
        <v>#N/A</v>
      </c>
      <c r="AC98" s="16" t="e">
        <f>Table134237122[[#This Row],[2nd Mean]]-(2.66*Table134237122[[#This Row],[MR Bar 2]])</f>
        <v>#N/A</v>
      </c>
      <c r="AD98" s="16" t="e">
        <f>Table134237122[[#This Row],[3rd Mean]]-(2.66*Table134237122[[#This Row],[MR Bar 3]])</f>
        <v>#N/A</v>
      </c>
      <c r="AE98" s="16" t="e">
        <f>IF(Table134237122[[#This Row],[Date]]="",#N/A,IF(Table134237122[[#This Row],[Date]]&lt;$BS$26,#N/A,$BP$26))</f>
        <v>#N/A</v>
      </c>
      <c r="AF98" s="17">
        <f>MAX(Table134237122[Cohort Size])*2</f>
        <v>1264</v>
      </c>
      <c r="AG9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8" s="54" t="e">
        <f>IF(Table134237122[[#This Row],[Mean Change]]=1,(Table134237122[[#This Row],[Standard Deviation]]*3)+$T98,#N/A)</f>
        <v>#N/A</v>
      </c>
      <c r="AJ98" s="55" t="e">
        <f>IF(Table134237122[[#This Row],[Mean Change]]=1,$T98-(Table134237122[[#This Row],[Standard Deviation]]*3),#N/A)</f>
        <v>#N/A</v>
      </c>
      <c r="AK98" s="54" t="e">
        <f>IF(Table134237122[[#This Row],[Mean Change]]=2,(Table134237122[[#This Row],[Standard Deviation]]*3)+$T98,#N/A)</f>
        <v>#N/A</v>
      </c>
      <c r="AL98" s="55" t="e">
        <f>IF(Table134237122[[#This Row],[Mean Change]]=2,$T98-(Table134237122[[#This Row],[Standard Deviation]]*3),#N/A)</f>
        <v>#N/A</v>
      </c>
      <c r="AM98" s="55" t="e">
        <f>IF(Table134237122[[#This Row],[Mean Change]]=3,(Table134237122[[#This Row],[Standard Deviation]]*3)+$T98,#N/A)</f>
        <v>#N/A</v>
      </c>
      <c r="AN98" s="55" t="e">
        <f>IF(Table134237122[[#This Row],[Mean Change]]=3,$T98-(Table134237122[[#This Row],[Standard Deviation]]*3),#N/A)</f>
        <v>#N/A</v>
      </c>
      <c r="AO98" s="55">
        <v>0.71613171756220007</v>
      </c>
      <c r="AP98" s="55">
        <v>0.6952282824378001</v>
      </c>
      <c r="AQ98" s="55" t="e">
        <f>IF(Table134237122[[#This Row],[Mean Change]]=5,(Table134237122[[#This Row],[Standard Deviation]]*3)+$T98,#N/A)</f>
        <v>#N/A</v>
      </c>
      <c r="AR98" s="55" t="e">
        <f>IF(Table134237122[[#This Row],[Mean Change]]=5,$T98-(Table134237122[[#This Row],[Standard Deviation]]*3),#N/A)</f>
        <v>#N/A</v>
      </c>
    </row>
    <row r="99" spans="2:44" ht="12.75" customHeight="1" x14ac:dyDescent="0.25">
      <c r="B99" s="9"/>
      <c r="C99" s="49"/>
      <c r="D99" s="21"/>
      <c r="E99" s="21" t="e">
        <f>IF(Table134237122[[#This Row],[Variable Name]]="",#N/A,Table134237122[[#This Row],[Variable Name]])</f>
        <v>#N/A</v>
      </c>
      <c r="F99" s="22" t="str">
        <f>IFERROR(IF(Table134237122[[#This Row],[Variable Name]]="","",IF(AG98&lt;&gt;AG99,"",ABS(Table134237122[[#This Row],[Variable Name]]-C98))),"")</f>
        <v/>
      </c>
      <c r="G99" s="23" t="e">
        <f>IF(Table134237122[[#This Row],[Mean Change]]=1,AVERAGEIFS(Table134237122[MR],Table134237122[Mean Change],1),#N/A)</f>
        <v>#N/A</v>
      </c>
      <c r="H99" s="23" t="e">
        <f>IF(Table134237122[[#This Row],[Mean Change]]=2,AVERAGEIFS(Table134237122[MR],Table134237122[Mean Change],2),#N/A)</f>
        <v>#N/A</v>
      </c>
      <c r="I99" s="23" t="e">
        <f>IF(Table134237122[[#This Row],[Mean Change]]=3,AVERAGEIFS(Table134237122[MR],Table134237122[Mean Change],3),#N/A)</f>
        <v>#N/A</v>
      </c>
      <c r="J9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99" s="15" t="str">
        <f>IF(ISERROR(Table134237122[[#This Row],[Mean Change]]),"",IF(Table134237122[[#This Row],[Variable Name]]="","",IF(Table134237122[[#This Row],[Mean Change]]=1,Table134237122[Variable Name],"")))</f>
        <v/>
      </c>
      <c r="L9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99" s="15" t="str">
        <f>IF(ISERROR(Table134237122[[#This Row],[Mean Change]]),"",IF(Table134237122[[#This Row],[Variable Name]]="","",IF(Table134237122[[#This Row],[Mean Change]]=2,Table134237122[Variable Name],"")))</f>
        <v/>
      </c>
      <c r="N9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99" s="15" t="str">
        <f>IF(ISERROR(Table134237122[[#This Row],[Mean Change]]),"",IF(Table134237122[[#This Row],[Variable Name]]="","",IF(Table134237122[[#This Row],[Mean Change]]=3,Table134237122[Variable Name],"")))</f>
        <v/>
      </c>
      <c r="P99" s="76">
        <v>0.70567999999999997</v>
      </c>
      <c r="Q99" s="15" t="str">
        <f>IF(ISERROR(Table134237122[[#This Row],[Mean Change]]),"",IF(Table134237122[[#This Row],[Variable Name]]="","",IF(Table134237122[[#This Row],[Mean Change]]=4,Table134237122[Variable Name],"")))</f>
        <v/>
      </c>
      <c r="R9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99" s="15" t="str">
        <f>IF(ISERROR(Table134237122[[#This Row],[Mean Change]]),"",IF(Table134237122[[#This Row],[Variable Name]]="","",IF(Table134237122[[#This Row],[Mean Change]]=5,Table134237122[Variable Name],"")))</f>
        <v/>
      </c>
      <c r="T9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9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99" s="16" t="e">
        <f>IF(Table134237122[[#This Row],[Mean Change]]=1,AVERAGEIFS(Table134237122[MR],Table134237122[MR],"&lt;"&amp;Table134237122[[#This Row],[UL MR]],Table134237122[Mean Change],1),#N/A)</f>
        <v>#N/A</v>
      </c>
      <c r="W99" s="16" t="e">
        <f>IF(Table134237122[[#This Row],[Mean Change]]=2,AVERAGEIFS(Table134237122[MR],Table134237122[MR],"&lt;"&amp;Table134237122[[#This Row],[UL MR]],Table134237122[Mean Change],2),#N/A)</f>
        <v>#N/A</v>
      </c>
      <c r="X99" s="16" t="e">
        <f>IF(Table134237122[[#This Row],[Mean Change]]=3,AVERAGEIFS(Table134237122[MR],Table134237122[MR],"&lt;"&amp;Table134237122[[#This Row],[UL MR]],Table134237122[Mean Change],3),#N/A)</f>
        <v>#N/A</v>
      </c>
      <c r="Y99" s="16" t="e">
        <f>Table134237122[[#This Row],[Process Mean]]+(2.66*Table134237122[[#This Row],[MR Bar]])</f>
        <v>#N/A</v>
      </c>
      <c r="Z99" s="16" t="e">
        <f>Table134237122[[#This Row],[2nd Mean]]+(2.66*Table134237122[[#This Row],[MR Bar 2]])</f>
        <v>#N/A</v>
      </c>
      <c r="AA99" s="16" t="e">
        <f>Table134237122[[#This Row],[3rd Mean]]+(2.66*Table134237122[[#This Row],[MR Bar 3]])</f>
        <v>#N/A</v>
      </c>
      <c r="AB99" s="16" t="e">
        <f>Table134237122[[#This Row],[Process Mean]]-(2.66*Table134237122[[#This Row],[MR Bar]])</f>
        <v>#N/A</v>
      </c>
      <c r="AC99" s="16" t="e">
        <f>Table134237122[[#This Row],[2nd Mean]]-(2.66*Table134237122[[#This Row],[MR Bar 2]])</f>
        <v>#N/A</v>
      </c>
      <c r="AD99" s="16" t="e">
        <f>Table134237122[[#This Row],[3rd Mean]]-(2.66*Table134237122[[#This Row],[MR Bar 3]])</f>
        <v>#N/A</v>
      </c>
      <c r="AE99" s="16" t="e">
        <f>IF(Table134237122[[#This Row],[Date]]="",#N/A,IF(Table134237122[[#This Row],[Date]]&lt;$BS$26,#N/A,$BP$26))</f>
        <v>#N/A</v>
      </c>
      <c r="AF99" s="17">
        <f>MAX(Table134237122[Cohort Size])*2</f>
        <v>1264</v>
      </c>
      <c r="AG9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9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99" s="54" t="e">
        <f>IF(Table134237122[[#This Row],[Mean Change]]=1,(Table134237122[[#This Row],[Standard Deviation]]*3)+$T99,#N/A)</f>
        <v>#N/A</v>
      </c>
      <c r="AJ99" s="55" t="e">
        <f>IF(Table134237122[[#This Row],[Mean Change]]=1,$T99-(Table134237122[[#This Row],[Standard Deviation]]*3),#N/A)</f>
        <v>#N/A</v>
      </c>
      <c r="AK99" s="54" t="e">
        <f>IF(Table134237122[[#This Row],[Mean Change]]=2,(Table134237122[[#This Row],[Standard Deviation]]*3)+$T99,#N/A)</f>
        <v>#N/A</v>
      </c>
      <c r="AL99" s="55" t="e">
        <f>IF(Table134237122[[#This Row],[Mean Change]]=2,$T99-(Table134237122[[#This Row],[Standard Deviation]]*3),#N/A)</f>
        <v>#N/A</v>
      </c>
      <c r="AM99" s="55" t="e">
        <f>IF(Table134237122[[#This Row],[Mean Change]]=3,(Table134237122[[#This Row],[Standard Deviation]]*3)+$T99,#N/A)</f>
        <v>#N/A</v>
      </c>
      <c r="AN99" s="55" t="e">
        <f>IF(Table134237122[[#This Row],[Mean Change]]=3,$T99-(Table134237122[[#This Row],[Standard Deviation]]*3),#N/A)</f>
        <v>#N/A</v>
      </c>
      <c r="AO99" s="55">
        <v>0.71613171756220007</v>
      </c>
      <c r="AP99" s="55">
        <v>0.6952282824378001</v>
      </c>
      <c r="AQ99" s="55" t="e">
        <f>IF(Table134237122[[#This Row],[Mean Change]]=5,(Table134237122[[#This Row],[Standard Deviation]]*3)+$T99,#N/A)</f>
        <v>#N/A</v>
      </c>
      <c r="AR99" s="55" t="e">
        <f>IF(Table134237122[[#This Row],[Mean Change]]=5,$T99-(Table134237122[[#This Row],[Standard Deviation]]*3),#N/A)</f>
        <v>#N/A</v>
      </c>
    </row>
    <row r="100" spans="2:44" ht="12.75" customHeight="1" x14ac:dyDescent="0.25">
      <c r="B100" s="9"/>
      <c r="C100" s="49"/>
      <c r="D100" s="21"/>
      <c r="E100" s="21" t="e">
        <f>IF(Table134237122[[#This Row],[Variable Name]]="",#N/A,Table134237122[[#This Row],[Variable Name]])</f>
        <v>#N/A</v>
      </c>
      <c r="F100" s="22" t="str">
        <f>IFERROR(IF(Table134237122[[#This Row],[Variable Name]]="","",IF(AG99&lt;&gt;AG100,"",ABS(Table134237122[[#This Row],[Variable Name]]-C99))),"")</f>
        <v/>
      </c>
      <c r="G100" s="23" t="e">
        <f>IF(Table134237122[[#This Row],[Mean Change]]=1,AVERAGEIFS(Table134237122[MR],Table134237122[Mean Change],1),#N/A)</f>
        <v>#N/A</v>
      </c>
      <c r="H100" s="23" t="e">
        <f>IF(Table134237122[[#This Row],[Mean Change]]=2,AVERAGEIFS(Table134237122[MR],Table134237122[Mean Change],2),#N/A)</f>
        <v>#N/A</v>
      </c>
      <c r="I100" s="23" t="e">
        <f>IF(Table134237122[[#This Row],[Mean Change]]=3,AVERAGEIFS(Table134237122[MR],Table134237122[Mean Change],3),#N/A)</f>
        <v>#N/A</v>
      </c>
      <c r="J10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0" s="15" t="str">
        <f>IF(ISERROR(Table134237122[[#This Row],[Mean Change]]),"",IF(Table134237122[[#This Row],[Variable Name]]="","",IF(Table134237122[[#This Row],[Mean Change]]=1,Table134237122[Variable Name],"")))</f>
        <v/>
      </c>
      <c r="L10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0" s="15" t="str">
        <f>IF(ISERROR(Table134237122[[#This Row],[Mean Change]]),"",IF(Table134237122[[#This Row],[Variable Name]]="","",IF(Table134237122[[#This Row],[Mean Change]]=2,Table134237122[Variable Name],"")))</f>
        <v/>
      </c>
      <c r="N10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0" s="15" t="str">
        <f>IF(ISERROR(Table134237122[[#This Row],[Mean Change]]),"",IF(Table134237122[[#This Row],[Variable Name]]="","",IF(Table134237122[[#This Row],[Mean Change]]=3,Table134237122[Variable Name],"")))</f>
        <v/>
      </c>
      <c r="P100" s="76">
        <v>0.70567999999999997</v>
      </c>
      <c r="Q100" s="15" t="str">
        <f>IF(ISERROR(Table134237122[[#This Row],[Mean Change]]),"",IF(Table134237122[[#This Row],[Variable Name]]="","",IF(Table134237122[[#This Row],[Mean Change]]=4,Table134237122[Variable Name],"")))</f>
        <v/>
      </c>
      <c r="R10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0" s="15" t="str">
        <f>IF(ISERROR(Table134237122[[#This Row],[Mean Change]]),"",IF(Table134237122[[#This Row],[Variable Name]]="","",IF(Table134237122[[#This Row],[Mean Change]]=5,Table134237122[Variable Name],"")))</f>
        <v/>
      </c>
      <c r="T10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0" s="16" t="e">
        <f>IF(Table134237122[[#This Row],[Mean Change]]=1,AVERAGEIFS(Table134237122[MR],Table134237122[MR],"&lt;"&amp;Table134237122[[#This Row],[UL MR]],Table134237122[Mean Change],1),#N/A)</f>
        <v>#N/A</v>
      </c>
      <c r="W100" s="16" t="e">
        <f>IF(Table134237122[[#This Row],[Mean Change]]=2,AVERAGEIFS(Table134237122[MR],Table134237122[MR],"&lt;"&amp;Table134237122[[#This Row],[UL MR]],Table134237122[Mean Change],2),#N/A)</f>
        <v>#N/A</v>
      </c>
      <c r="X100" s="16" t="e">
        <f>IF(Table134237122[[#This Row],[Mean Change]]=3,AVERAGEIFS(Table134237122[MR],Table134237122[MR],"&lt;"&amp;Table134237122[[#This Row],[UL MR]],Table134237122[Mean Change],3),#N/A)</f>
        <v>#N/A</v>
      </c>
      <c r="Y100" s="16" t="e">
        <f>Table134237122[[#This Row],[Process Mean]]+(2.66*Table134237122[[#This Row],[MR Bar]])</f>
        <v>#N/A</v>
      </c>
      <c r="Z100" s="16" t="e">
        <f>Table134237122[[#This Row],[2nd Mean]]+(2.66*Table134237122[[#This Row],[MR Bar 2]])</f>
        <v>#N/A</v>
      </c>
      <c r="AA100" s="16" t="e">
        <f>Table134237122[[#This Row],[3rd Mean]]+(2.66*Table134237122[[#This Row],[MR Bar 3]])</f>
        <v>#N/A</v>
      </c>
      <c r="AB100" s="16" t="e">
        <f>Table134237122[[#This Row],[Process Mean]]-(2.66*Table134237122[[#This Row],[MR Bar]])</f>
        <v>#N/A</v>
      </c>
      <c r="AC100" s="16" t="e">
        <f>Table134237122[[#This Row],[2nd Mean]]-(2.66*Table134237122[[#This Row],[MR Bar 2]])</f>
        <v>#N/A</v>
      </c>
      <c r="AD100" s="16" t="e">
        <f>Table134237122[[#This Row],[3rd Mean]]-(2.66*Table134237122[[#This Row],[MR Bar 3]])</f>
        <v>#N/A</v>
      </c>
      <c r="AE100" s="16" t="e">
        <f>IF(Table134237122[[#This Row],[Date]]="",#N/A,IF(Table134237122[[#This Row],[Date]]&lt;$BS$26,#N/A,$BP$26))</f>
        <v>#N/A</v>
      </c>
      <c r="AF100" s="17">
        <f>MAX(Table134237122[Cohort Size])*2</f>
        <v>1264</v>
      </c>
      <c r="AG10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0" s="54" t="e">
        <f>IF(Table134237122[[#This Row],[Mean Change]]=1,(Table134237122[[#This Row],[Standard Deviation]]*3)+$T100,#N/A)</f>
        <v>#N/A</v>
      </c>
      <c r="AJ100" s="55" t="e">
        <f>IF(Table134237122[[#This Row],[Mean Change]]=1,$T100-(Table134237122[[#This Row],[Standard Deviation]]*3),#N/A)</f>
        <v>#N/A</v>
      </c>
      <c r="AK100" s="54" t="e">
        <f>IF(Table134237122[[#This Row],[Mean Change]]=2,(Table134237122[[#This Row],[Standard Deviation]]*3)+$T100,#N/A)</f>
        <v>#N/A</v>
      </c>
      <c r="AL100" s="55" t="e">
        <f>IF(Table134237122[[#This Row],[Mean Change]]=2,$T100-(Table134237122[[#This Row],[Standard Deviation]]*3),#N/A)</f>
        <v>#N/A</v>
      </c>
      <c r="AM100" s="55" t="e">
        <f>IF(Table134237122[[#This Row],[Mean Change]]=3,(Table134237122[[#This Row],[Standard Deviation]]*3)+$T100,#N/A)</f>
        <v>#N/A</v>
      </c>
      <c r="AN100" s="55" t="e">
        <f>IF(Table134237122[[#This Row],[Mean Change]]=3,$T100-(Table134237122[[#This Row],[Standard Deviation]]*3),#N/A)</f>
        <v>#N/A</v>
      </c>
      <c r="AO100" s="55">
        <v>0.71613171756220007</v>
      </c>
      <c r="AP100" s="55">
        <v>0.6952282824378001</v>
      </c>
      <c r="AQ100" s="55" t="e">
        <f>IF(Table134237122[[#This Row],[Mean Change]]=5,(Table134237122[[#This Row],[Standard Deviation]]*3)+$T100,#N/A)</f>
        <v>#N/A</v>
      </c>
      <c r="AR100" s="55" t="e">
        <f>IF(Table134237122[[#This Row],[Mean Change]]=5,$T100-(Table134237122[[#This Row],[Standard Deviation]]*3),#N/A)</f>
        <v>#N/A</v>
      </c>
    </row>
    <row r="101" spans="2:44" ht="12.75" customHeight="1" x14ac:dyDescent="0.25">
      <c r="B101" s="9"/>
      <c r="C101" s="49"/>
      <c r="D101" s="21"/>
      <c r="E101" s="21" t="e">
        <f>IF(Table134237122[[#This Row],[Variable Name]]="",#N/A,Table134237122[[#This Row],[Variable Name]])</f>
        <v>#N/A</v>
      </c>
      <c r="F101" s="22" t="str">
        <f>IFERROR(IF(Table134237122[[#This Row],[Variable Name]]="","",IF(AG100&lt;&gt;AG101,"",ABS(Table134237122[[#This Row],[Variable Name]]-C100))),"")</f>
        <v/>
      </c>
      <c r="G101" s="23" t="e">
        <f>IF(Table134237122[[#This Row],[Mean Change]]=1,AVERAGEIFS(Table134237122[MR],Table134237122[Mean Change],1),#N/A)</f>
        <v>#N/A</v>
      </c>
      <c r="H101" s="23" t="e">
        <f>IF(Table134237122[[#This Row],[Mean Change]]=2,AVERAGEIFS(Table134237122[MR],Table134237122[Mean Change],2),#N/A)</f>
        <v>#N/A</v>
      </c>
      <c r="I101" s="23" t="e">
        <f>IF(Table134237122[[#This Row],[Mean Change]]=3,AVERAGEIFS(Table134237122[MR],Table134237122[Mean Change],3),#N/A)</f>
        <v>#N/A</v>
      </c>
      <c r="J10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1" s="15" t="str">
        <f>IF(ISERROR(Table134237122[[#This Row],[Mean Change]]),"",IF(Table134237122[[#This Row],[Variable Name]]="","",IF(Table134237122[[#This Row],[Mean Change]]=1,Table134237122[Variable Name],"")))</f>
        <v/>
      </c>
      <c r="L10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1" s="15" t="str">
        <f>IF(ISERROR(Table134237122[[#This Row],[Mean Change]]),"",IF(Table134237122[[#This Row],[Variable Name]]="","",IF(Table134237122[[#This Row],[Mean Change]]=2,Table134237122[Variable Name],"")))</f>
        <v/>
      </c>
      <c r="N10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1" s="15" t="str">
        <f>IF(ISERROR(Table134237122[[#This Row],[Mean Change]]),"",IF(Table134237122[[#This Row],[Variable Name]]="","",IF(Table134237122[[#This Row],[Mean Change]]=3,Table134237122[Variable Name],"")))</f>
        <v/>
      </c>
      <c r="P101" s="76">
        <v>0.70567999999999997</v>
      </c>
      <c r="Q101" s="15" t="str">
        <f>IF(ISERROR(Table134237122[[#This Row],[Mean Change]]),"",IF(Table134237122[[#This Row],[Variable Name]]="","",IF(Table134237122[[#This Row],[Mean Change]]=4,Table134237122[Variable Name],"")))</f>
        <v/>
      </c>
      <c r="R10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1" s="15" t="str">
        <f>IF(ISERROR(Table134237122[[#This Row],[Mean Change]]),"",IF(Table134237122[[#This Row],[Variable Name]]="","",IF(Table134237122[[#This Row],[Mean Change]]=5,Table134237122[Variable Name],"")))</f>
        <v/>
      </c>
      <c r="T10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1" s="16" t="e">
        <f>IF(Table134237122[[#This Row],[Mean Change]]=1,AVERAGEIFS(Table134237122[MR],Table134237122[MR],"&lt;"&amp;Table134237122[[#This Row],[UL MR]],Table134237122[Mean Change],1),#N/A)</f>
        <v>#N/A</v>
      </c>
      <c r="W101" s="16" t="e">
        <f>IF(Table134237122[[#This Row],[Mean Change]]=2,AVERAGEIFS(Table134237122[MR],Table134237122[MR],"&lt;"&amp;Table134237122[[#This Row],[UL MR]],Table134237122[Mean Change],2),#N/A)</f>
        <v>#N/A</v>
      </c>
      <c r="X101" s="16" t="e">
        <f>IF(Table134237122[[#This Row],[Mean Change]]=3,AVERAGEIFS(Table134237122[MR],Table134237122[MR],"&lt;"&amp;Table134237122[[#This Row],[UL MR]],Table134237122[Mean Change],3),#N/A)</f>
        <v>#N/A</v>
      </c>
      <c r="Y101" s="16" t="e">
        <f>Table134237122[[#This Row],[Process Mean]]+(2.66*Table134237122[[#This Row],[MR Bar]])</f>
        <v>#N/A</v>
      </c>
      <c r="Z101" s="16" t="e">
        <f>Table134237122[[#This Row],[2nd Mean]]+(2.66*Table134237122[[#This Row],[MR Bar 2]])</f>
        <v>#N/A</v>
      </c>
      <c r="AA101" s="16" t="e">
        <f>Table134237122[[#This Row],[3rd Mean]]+(2.66*Table134237122[[#This Row],[MR Bar 3]])</f>
        <v>#N/A</v>
      </c>
      <c r="AB101" s="16" t="e">
        <f>Table134237122[[#This Row],[Process Mean]]-(2.66*Table134237122[[#This Row],[MR Bar]])</f>
        <v>#N/A</v>
      </c>
      <c r="AC101" s="16" t="e">
        <f>Table134237122[[#This Row],[2nd Mean]]-(2.66*Table134237122[[#This Row],[MR Bar 2]])</f>
        <v>#N/A</v>
      </c>
      <c r="AD101" s="16" t="e">
        <f>Table134237122[[#This Row],[3rd Mean]]-(2.66*Table134237122[[#This Row],[MR Bar 3]])</f>
        <v>#N/A</v>
      </c>
      <c r="AE101" s="16" t="e">
        <f>IF(Table134237122[[#This Row],[Date]]="",#N/A,IF(Table134237122[[#This Row],[Date]]&lt;$BS$26,#N/A,$BP$26))</f>
        <v>#N/A</v>
      </c>
      <c r="AF101" s="17">
        <f>MAX(Table134237122[Cohort Size])*2</f>
        <v>1264</v>
      </c>
      <c r="AG10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1" s="54" t="e">
        <f>IF(Table134237122[[#This Row],[Mean Change]]=1,(Table134237122[[#This Row],[Standard Deviation]]*3)+$T101,#N/A)</f>
        <v>#N/A</v>
      </c>
      <c r="AJ101" s="55" t="e">
        <f>IF(Table134237122[[#This Row],[Mean Change]]=1,$T101-(Table134237122[[#This Row],[Standard Deviation]]*3),#N/A)</f>
        <v>#N/A</v>
      </c>
      <c r="AK101" s="54" t="e">
        <f>IF(Table134237122[[#This Row],[Mean Change]]=2,(Table134237122[[#This Row],[Standard Deviation]]*3)+$T101,#N/A)</f>
        <v>#N/A</v>
      </c>
      <c r="AL101" s="55" t="e">
        <f>IF(Table134237122[[#This Row],[Mean Change]]=2,$T101-(Table134237122[[#This Row],[Standard Deviation]]*3),#N/A)</f>
        <v>#N/A</v>
      </c>
      <c r="AM101" s="55" t="e">
        <f>IF(Table134237122[[#This Row],[Mean Change]]=3,(Table134237122[[#This Row],[Standard Deviation]]*3)+$T101,#N/A)</f>
        <v>#N/A</v>
      </c>
      <c r="AN101" s="55" t="e">
        <f>IF(Table134237122[[#This Row],[Mean Change]]=3,$T101-(Table134237122[[#This Row],[Standard Deviation]]*3),#N/A)</f>
        <v>#N/A</v>
      </c>
      <c r="AO101" s="55">
        <v>0.71613171756220007</v>
      </c>
      <c r="AP101" s="55">
        <v>0.6952282824378001</v>
      </c>
      <c r="AQ101" s="55" t="e">
        <f>IF(Table134237122[[#This Row],[Mean Change]]=5,(Table134237122[[#This Row],[Standard Deviation]]*3)+$T101,#N/A)</f>
        <v>#N/A</v>
      </c>
      <c r="AR101" s="55" t="e">
        <f>IF(Table134237122[[#This Row],[Mean Change]]=5,$T101-(Table134237122[[#This Row],[Standard Deviation]]*3),#N/A)</f>
        <v>#N/A</v>
      </c>
    </row>
    <row r="102" spans="2:44" ht="12.75" customHeight="1" x14ac:dyDescent="0.25">
      <c r="B102" s="9"/>
      <c r="C102" s="49"/>
      <c r="D102" s="21"/>
      <c r="E102" s="21" t="e">
        <f>IF(Table134237122[[#This Row],[Variable Name]]="",#N/A,Table134237122[[#This Row],[Variable Name]])</f>
        <v>#N/A</v>
      </c>
      <c r="F102" s="22" t="str">
        <f>IFERROR(IF(Table134237122[[#This Row],[Variable Name]]="","",IF(AG101&lt;&gt;AG102,"",ABS(Table134237122[[#This Row],[Variable Name]]-C101))),"")</f>
        <v/>
      </c>
      <c r="G102" s="23" t="e">
        <f>IF(Table134237122[[#This Row],[Mean Change]]=1,AVERAGEIFS(Table134237122[MR],Table134237122[Mean Change],1),#N/A)</f>
        <v>#N/A</v>
      </c>
      <c r="H102" s="23" t="e">
        <f>IF(Table134237122[[#This Row],[Mean Change]]=2,AVERAGEIFS(Table134237122[MR],Table134237122[Mean Change],2),#N/A)</f>
        <v>#N/A</v>
      </c>
      <c r="I102" s="23" t="e">
        <f>IF(Table134237122[[#This Row],[Mean Change]]=3,AVERAGEIFS(Table134237122[MR],Table134237122[Mean Change],3),#N/A)</f>
        <v>#N/A</v>
      </c>
      <c r="J102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2" s="15" t="str">
        <f>IF(ISERROR(Table134237122[[#This Row],[Mean Change]]),"",IF(Table134237122[[#This Row],[Variable Name]]="","",IF(Table134237122[[#This Row],[Mean Change]]=1,Table134237122[Variable Name],"")))</f>
        <v/>
      </c>
      <c r="L102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2" s="15" t="str">
        <f>IF(ISERROR(Table134237122[[#This Row],[Mean Change]]),"",IF(Table134237122[[#This Row],[Variable Name]]="","",IF(Table134237122[[#This Row],[Mean Change]]=2,Table134237122[Variable Name],"")))</f>
        <v/>
      </c>
      <c r="N102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2" s="15" t="str">
        <f>IF(ISERROR(Table134237122[[#This Row],[Mean Change]]),"",IF(Table134237122[[#This Row],[Variable Name]]="","",IF(Table134237122[[#This Row],[Mean Change]]=3,Table134237122[Variable Name],"")))</f>
        <v/>
      </c>
      <c r="P102" s="76">
        <v>0.70567999999999997</v>
      </c>
      <c r="Q102" s="15" t="str">
        <f>IF(ISERROR(Table134237122[[#This Row],[Mean Change]]),"",IF(Table134237122[[#This Row],[Variable Name]]="","",IF(Table134237122[[#This Row],[Mean Change]]=4,Table134237122[Variable Name],"")))</f>
        <v/>
      </c>
      <c r="R102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2" s="15" t="str">
        <f>IF(ISERROR(Table134237122[[#This Row],[Mean Change]]),"",IF(Table134237122[[#This Row],[Variable Name]]="","",IF(Table134237122[[#This Row],[Mean Change]]=5,Table134237122[Variable Name],"")))</f>
        <v/>
      </c>
      <c r="T102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2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2" s="16" t="e">
        <f>IF(Table134237122[[#This Row],[Mean Change]]=1,AVERAGEIFS(Table134237122[MR],Table134237122[MR],"&lt;"&amp;Table134237122[[#This Row],[UL MR]],Table134237122[Mean Change],1),#N/A)</f>
        <v>#N/A</v>
      </c>
      <c r="W102" s="16" t="e">
        <f>IF(Table134237122[[#This Row],[Mean Change]]=2,AVERAGEIFS(Table134237122[MR],Table134237122[MR],"&lt;"&amp;Table134237122[[#This Row],[UL MR]],Table134237122[Mean Change],2),#N/A)</f>
        <v>#N/A</v>
      </c>
      <c r="X102" s="16" t="e">
        <f>IF(Table134237122[[#This Row],[Mean Change]]=3,AVERAGEIFS(Table134237122[MR],Table134237122[MR],"&lt;"&amp;Table134237122[[#This Row],[UL MR]],Table134237122[Mean Change],3),#N/A)</f>
        <v>#N/A</v>
      </c>
      <c r="Y102" s="16" t="e">
        <f>Table134237122[[#This Row],[Process Mean]]+(2.66*Table134237122[[#This Row],[MR Bar]])</f>
        <v>#N/A</v>
      </c>
      <c r="Z102" s="16" t="e">
        <f>Table134237122[[#This Row],[2nd Mean]]+(2.66*Table134237122[[#This Row],[MR Bar 2]])</f>
        <v>#N/A</v>
      </c>
      <c r="AA102" s="16" t="e">
        <f>Table134237122[[#This Row],[3rd Mean]]+(2.66*Table134237122[[#This Row],[MR Bar 3]])</f>
        <v>#N/A</v>
      </c>
      <c r="AB102" s="16" t="e">
        <f>Table134237122[[#This Row],[Process Mean]]-(2.66*Table134237122[[#This Row],[MR Bar]])</f>
        <v>#N/A</v>
      </c>
      <c r="AC102" s="16" t="e">
        <f>Table134237122[[#This Row],[2nd Mean]]-(2.66*Table134237122[[#This Row],[MR Bar 2]])</f>
        <v>#N/A</v>
      </c>
      <c r="AD102" s="16" t="e">
        <f>Table134237122[[#This Row],[3rd Mean]]-(2.66*Table134237122[[#This Row],[MR Bar 3]])</f>
        <v>#N/A</v>
      </c>
      <c r="AE102" s="16" t="e">
        <f>IF(Table134237122[[#This Row],[Date]]="",#N/A,IF(Table134237122[[#This Row],[Date]]&lt;$BS$26,#N/A,$BP$26))</f>
        <v>#N/A</v>
      </c>
      <c r="AF102" s="17">
        <f>MAX(Table134237122[Cohort Size])*2</f>
        <v>1264</v>
      </c>
      <c r="AG102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2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2" s="54" t="e">
        <f>IF(Table134237122[[#This Row],[Mean Change]]=1,(Table134237122[[#This Row],[Standard Deviation]]*3)+$T102,#N/A)</f>
        <v>#N/A</v>
      </c>
      <c r="AJ102" s="55" t="e">
        <f>IF(Table134237122[[#This Row],[Mean Change]]=1,$T102-(Table134237122[[#This Row],[Standard Deviation]]*3),#N/A)</f>
        <v>#N/A</v>
      </c>
      <c r="AK102" s="54" t="e">
        <f>IF(Table134237122[[#This Row],[Mean Change]]=2,(Table134237122[[#This Row],[Standard Deviation]]*3)+$T102,#N/A)</f>
        <v>#N/A</v>
      </c>
      <c r="AL102" s="55" t="e">
        <f>IF(Table134237122[[#This Row],[Mean Change]]=2,$T102-(Table134237122[[#This Row],[Standard Deviation]]*3),#N/A)</f>
        <v>#N/A</v>
      </c>
      <c r="AM102" s="55" t="e">
        <f>IF(Table134237122[[#This Row],[Mean Change]]=3,(Table134237122[[#This Row],[Standard Deviation]]*3)+$T102,#N/A)</f>
        <v>#N/A</v>
      </c>
      <c r="AN102" s="55" t="e">
        <f>IF(Table134237122[[#This Row],[Mean Change]]=3,$T102-(Table134237122[[#This Row],[Standard Deviation]]*3),#N/A)</f>
        <v>#N/A</v>
      </c>
      <c r="AO102" s="55">
        <v>0.71613171756220007</v>
      </c>
      <c r="AP102" s="55">
        <v>0.6952282824378001</v>
      </c>
      <c r="AQ102" s="55" t="e">
        <f>IF(Table134237122[[#This Row],[Mean Change]]=5,(Table134237122[[#This Row],[Standard Deviation]]*3)+$T102,#N/A)</f>
        <v>#N/A</v>
      </c>
      <c r="AR102" s="55" t="e">
        <f>IF(Table134237122[[#This Row],[Mean Change]]=5,$T102-(Table134237122[[#This Row],[Standard Deviation]]*3),#N/A)</f>
        <v>#N/A</v>
      </c>
    </row>
    <row r="103" spans="2:44" ht="12.75" customHeight="1" x14ac:dyDescent="0.25">
      <c r="B103" s="9"/>
      <c r="C103" s="49"/>
      <c r="D103" s="21"/>
      <c r="E103" s="21" t="e">
        <f>IF(Table134237122[[#This Row],[Variable Name]]="",#N/A,Table134237122[[#This Row],[Variable Name]])</f>
        <v>#N/A</v>
      </c>
      <c r="F103" s="22" t="str">
        <f>IFERROR(IF(Table134237122[[#This Row],[Variable Name]]="","",IF(AG102&lt;&gt;AG103,"",ABS(Table134237122[[#This Row],[Variable Name]]-C102))),"")</f>
        <v/>
      </c>
      <c r="G103" s="23" t="e">
        <f>IF(Table134237122[[#This Row],[Mean Change]]=1,AVERAGEIFS(Table134237122[MR],Table134237122[Mean Change],1),#N/A)</f>
        <v>#N/A</v>
      </c>
      <c r="H103" s="23" t="e">
        <f>IF(Table134237122[[#This Row],[Mean Change]]=2,AVERAGEIFS(Table134237122[MR],Table134237122[Mean Change],2),#N/A)</f>
        <v>#N/A</v>
      </c>
      <c r="I103" s="23" t="e">
        <f>IF(Table134237122[[#This Row],[Mean Change]]=3,AVERAGEIFS(Table134237122[MR],Table134237122[Mean Change],3),#N/A)</f>
        <v>#N/A</v>
      </c>
      <c r="J103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3" s="15" t="str">
        <f>IF(ISERROR(Table134237122[[#This Row],[Mean Change]]),"",IF(Table134237122[[#This Row],[Variable Name]]="","",IF(Table134237122[[#This Row],[Mean Change]]=1,Table134237122[Variable Name],"")))</f>
        <v/>
      </c>
      <c r="L103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3" s="15" t="str">
        <f>IF(ISERROR(Table134237122[[#This Row],[Mean Change]]),"",IF(Table134237122[[#This Row],[Variable Name]]="","",IF(Table134237122[[#This Row],[Mean Change]]=2,Table134237122[Variable Name],"")))</f>
        <v/>
      </c>
      <c r="N103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3" s="15" t="str">
        <f>IF(ISERROR(Table134237122[[#This Row],[Mean Change]]),"",IF(Table134237122[[#This Row],[Variable Name]]="","",IF(Table134237122[[#This Row],[Mean Change]]=3,Table134237122[Variable Name],"")))</f>
        <v/>
      </c>
      <c r="P103" s="76">
        <v>0.70567999999999997</v>
      </c>
      <c r="Q103" s="15" t="str">
        <f>IF(ISERROR(Table134237122[[#This Row],[Mean Change]]),"",IF(Table134237122[[#This Row],[Variable Name]]="","",IF(Table134237122[[#This Row],[Mean Change]]=4,Table134237122[Variable Name],"")))</f>
        <v/>
      </c>
      <c r="R103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3" s="15" t="str">
        <f>IF(ISERROR(Table134237122[[#This Row],[Mean Change]]),"",IF(Table134237122[[#This Row],[Variable Name]]="","",IF(Table134237122[[#This Row],[Mean Change]]=5,Table134237122[Variable Name],"")))</f>
        <v/>
      </c>
      <c r="T103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3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3" s="16" t="e">
        <f>IF(Table134237122[[#This Row],[Mean Change]]=1,AVERAGEIFS(Table134237122[MR],Table134237122[MR],"&lt;"&amp;Table134237122[[#This Row],[UL MR]],Table134237122[Mean Change],1),#N/A)</f>
        <v>#N/A</v>
      </c>
      <c r="W103" s="16" t="e">
        <f>IF(Table134237122[[#This Row],[Mean Change]]=2,AVERAGEIFS(Table134237122[MR],Table134237122[MR],"&lt;"&amp;Table134237122[[#This Row],[UL MR]],Table134237122[Mean Change],2),#N/A)</f>
        <v>#N/A</v>
      </c>
      <c r="X103" s="16" t="e">
        <f>IF(Table134237122[[#This Row],[Mean Change]]=3,AVERAGEIFS(Table134237122[MR],Table134237122[MR],"&lt;"&amp;Table134237122[[#This Row],[UL MR]],Table134237122[Mean Change],3),#N/A)</f>
        <v>#N/A</v>
      </c>
      <c r="Y103" s="16" t="e">
        <f>Table134237122[[#This Row],[Process Mean]]+(2.66*Table134237122[[#This Row],[MR Bar]])</f>
        <v>#N/A</v>
      </c>
      <c r="Z103" s="16" t="e">
        <f>Table134237122[[#This Row],[2nd Mean]]+(2.66*Table134237122[[#This Row],[MR Bar 2]])</f>
        <v>#N/A</v>
      </c>
      <c r="AA103" s="16" t="e">
        <f>Table134237122[[#This Row],[3rd Mean]]+(2.66*Table134237122[[#This Row],[MR Bar 3]])</f>
        <v>#N/A</v>
      </c>
      <c r="AB103" s="16" t="e">
        <f>Table134237122[[#This Row],[Process Mean]]-(2.66*Table134237122[[#This Row],[MR Bar]])</f>
        <v>#N/A</v>
      </c>
      <c r="AC103" s="16" t="e">
        <f>Table134237122[[#This Row],[2nd Mean]]-(2.66*Table134237122[[#This Row],[MR Bar 2]])</f>
        <v>#N/A</v>
      </c>
      <c r="AD103" s="16" t="e">
        <f>Table134237122[[#This Row],[3rd Mean]]-(2.66*Table134237122[[#This Row],[MR Bar 3]])</f>
        <v>#N/A</v>
      </c>
      <c r="AE103" s="16" t="e">
        <f>IF(Table134237122[[#This Row],[Date]]="",#N/A,IF(Table134237122[[#This Row],[Date]]&lt;$BS$26,#N/A,$BP$26))</f>
        <v>#N/A</v>
      </c>
      <c r="AF103" s="17">
        <f>MAX(Table134237122[Cohort Size])*2</f>
        <v>1264</v>
      </c>
      <c r="AG103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3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3" s="54" t="e">
        <f>IF(Table134237122[[#This Row],[Mean Change]]=1,(Table134237122[[#This Row],[Standard Deviation]]*3)+$T103,#N/A)</f>
        <v>#N/A</v>
      </c>
      <c r="AJ103" s="55" t="e">
        <f>IF(Table134237122[[#This Row],[Mean Change]]=1,$T103-(Table134237122[[#This Row],[Standard Deviation]]*3),#N/A)</f>
        <v>#N/A</v>
      </c>
      <c r="AK103" s="54" t="e">
        <f>IF(Table134237122[[#This Row],[Mean Change]]=2,(Table134237122[[#This Row],[Standard Deviation]]*3)+$T103,#N/A)</f>
        <v>#N/A</v>
      </c>
      <c r="AL103" s="55" t="e">
        <f>IF(Table134237122[[#This Row],[Mean Change]]=2,$T103-(Table134237122[[#This Row],[Standard Deviation]]*3),#N/A)</f>
        <v>#N/A</v>
      </c>
      <c r="AM103" s="55" t="e">
        <f>IF(Table134237122[[#This Row],[Mean Change]]=3,(Table134237122[[#This Row],[Standard Deviation]]*3)+$T103,#N/A)</f>
        <v>#N/A</v>
      </c>
      <c r="AN103" s="55" t="e">
        <f>IF(Table134237122[[#This Row],[Mean Change]]=3,$T103-(Table134237122[[#This Row],[Standard Deviation]]*3),#N/A)</f>
        <v>#N/A</v>
      </c>
      <c r="AO103" s="55">
        <v>0.71613171756220007</v>
      </c>
      <c r="AP103" s="55">
        <v>0.6952282824378001</v>
      </c>
      <c r="AQ103" s="55" t="e">
        <f>IF(Table134237122[[#This Row],[Mean Change]]=5,(Table134237122[[#This Row],[Standard Deviation]]*3)+$T103,#N/A)</f>
        <v>#N/A</v>
      </c>
      <c r="AR103" s="55" t="e">
        <f>IF(Table134237122[[#This Row],[Mean Change]]=5,$T103-(Table134237122[[#This Row],[Standard Deviation]]*3),#N/A)</f>
        <v>#N/A</v>
      </c>
    </row>
    <row r="104" spans="2:44" ht="12.75" customHeight="1" x14ac:dyDescent="0.25">
      <c r="B104" s="9"/>
      <c r="C104" s="49"/>
      <c r="D104" s="21"/>
      <c r="E104" s="21" t="e">
        <f>IF(Table134237122[[#This Row],[Variable Name]]="",#N/A,Table134237122[[#This Row],[Variable Name]])</f>
        <v>#N/A</v>
      </c>
      <c r="F104" s="22" t="str">
        <f>IFERROR(IF(Table134237122[[#This Row],[Variable Name]]="","",IF(AG103&lt;&gt;AG104,"",ABS(Table134237122[[#This Row],[Variable Name]]-C103))),"")</f>
        <v/>
      </c>
      <c r="G104" s="23" t="e">
        <f>IF(Table134237122[[#This Row],[Mean Change]]=1,AVERAGEIFS(Table134237122[MR],Table134237122[Mean Change],1),#N/A)</f>
        <v>#N/A</v>
      </c>
      <c r="H104" s="23" t="e">
        <f>IF(Table134237122[[#This Row],[Mean Change]]=2,AVERAGEIFS(Table134237122[MR],Table134237122[Mean Change],2),#N/A)</f>
        <v>#N/A</v>
      </c>
      <c r="I104" s="23" t="e">
        <f>IF(Table134237122[[#This Row],[Mean Change]]=3,AVERAGEIFS(Table134237122[MR],Table134237122[Mean Change],3),#N/A)</f>
        <v>#N/A</v>
      </c>
      <c r="J104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4" s="15" t="str">
        <f>IF(ISERROR(Table134237122[[#This Row],[Mean Change]]),"",IF(Table134237122[[#This Row],[Variable Name]]="","",IF(Table134237122[[#This Row],[Mean Change]]=1,Table134237122[Variable Name],"")))</f>
        <v/>
      </c>
      <c r="L104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4" s="15" t="str">
        <f>IF(ISERROR(Table134237122[[#This Row],[Mean Change]]),"",IF(Table134237122[[#This Row],[Variable Name]]="","",IF(Table134237122[[#This Row],[Mean Change]]=2,Table134237122[Variable Name],"")))</f>
        <v/>
      </c>
      <c r="N104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4" s="15" t="str">
        <f>IF(ISERROR(Table134237122[[#This Row],[Mean Change]]),"",IF(Table134237122[[#This Row],[Variable Name]]="","",IF(Table134237122[[#This Row],[Mean Change]]=3,Table134237122[Variable Name],"")))</f>
        <v/>
      </c>
      <c r="P104" s="76">
        <v>0.70567999999999997</v>
      </c>
      <c r="Q104" s="15" t="str">
        <f>IF(ISERROR(Table134237122[[#This Row],[Mean Change]]),"",IF(Table134237122[[#This Row],[Variable Name]]="","",IF(Table134237122[[#This Row],[Mean Change]]=4,Table134237122[Variable Name],"")))</f>
        <v/>
      </c>
      <c r="R104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4" s="15" t="str">
        <f>IF(ISERROR(Table134237122[[#This Row],[Mean Change]]),"",IF(Table134237122[[#This Row],[Variable Name]]="","",IF(Table134237122[[#This Row],[Mean Change]]=5,Table134237122[Variable Name],"")))</f>
        <v/>
      </c>
      <c r="T104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4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4" s="16" t="e">
        <f>IF(Table134237122[[#This Row],[Mean Change]]=1,AVERAGEIFS(Table134237122[MR],Table134237122[MR],"&lt;"&amp;Table134237122[[#This Row],[UL MR]],Table134237122[Mean Change],1),#N/A)</f>
        <v>#N/A</v>
      </c>
      <c r="W104" s="16" t="e">
        <f>IF(Table134237122[[#This Row],[Mean Change]]=2,AVERAGEIFS(Table134237122[MR],Table134237122[MR],"&lt;"&amp;Table134237122[[#This Row],[UL MR]],Table134237122[Mean Change],2),#N/A)</f>
        <v>#N/A</v>
      </c>
      <c r="X104" s="16" t="e">
        <f>IF(Table134237122[[#This Row],[Mean Change]]=3,AVERAGEIFS(Table134237122[MR],Table134237122[MR],"&lt;"&amp;Table134237122[[#This Row],[UL MR]],Table134237122[Mean Change],3),#N/A)</f>
        <v>#N/A</v>
      </c>
      <c r="Y104" s="16" t="e">
        <f>Table134237122[[#This Row],[Process Mean]]+(2.66*Table134237122[[#This Row],[MR Bar]])</f>
        <v>#N/A</v>
      </c>
      <c r="Z104" s="16" t="e">
        <f>Table134237122[[#This Row],[2nd Mean]]+(2.66*Table134237122[[#This Row],[MR Bar 2]])</f>
        <v>#N/A</v>
      </c>
      <c r="AA104" s="16" t="e">
        <f>Table134237122[[#This Row],[3rd Mean]]+(2.66*Table134237122[[#This Row],[MR Bar 3]])</f>
        <v>#N/A</v>
      </c>
      <c r="AB104" s="16" t="e">
        <f>Table134237122[[#This Row],[Process Mean]]-(2.66*Table134237122[[#This Row],[MR Bar]])</f>
        <v>#N/A</v>
      </c>
      <c r="AC104" s="16" t="e">
        <f>Table134237122[[#This Row],[2nd Mean]]-(2.66*Table134237122[[#This Row],[MR Bar 2]])</f>
        <v>#N/A</v>
      </c>
      <c r="AD104" s="16" t="e">
        <f>Table134237122[[#This Row],[3rd Mean]]-(2.66*Table134237122[[#This Row],[MR Bar 3]])</f>
        <v>#N/A</v>
      </c>
      <c r="AE104" s="16" t="e">
        <f>IF(Table134237122[[#This Row],[Date]]="",#N/A,IF(Table134237122[[#This Row],[Date]]&lt;$BS$26,#N/A,$BP$26))</f>
        <v>#N/A</v>
      </c>
      <c r="AF104" s="17">
        <f>MAX(Table134237122[Cohort Size])*2</f>
        <v>1264</v>
      </c>
      <c r="AG104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4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4" s="54" t="e">
        <f>IF(Table134237122[[#This Row],[Mean Change]]=1,(Table134237122[[#This Row],[Standard Deviation]]*3)+$T104,#N/A)</f>
        <v>#N/A</v>
      </c>
      <c r="AJ104" s="55" t="e">
        <f>IF(Table134237122[[#This Row],[Mean Change]]=1,$T104-(Table134237122[[#This Row],[Standard Deviation]]*3),#N/A)</f>
        <v>#N/A</v>
      </c>
      <c r="AK104" s="54" t="e">
        <f>IF(Table134237122[[#This Row],[Mean Change]]=2,(Table134237122[[#This Row],[Standard Deviation]]*3)+$T104,#N/A)</f>
        <v>#N/A</v>
      </c>
      <c r="AL104" s="55" t="e">
        <f>IF(Table134237122[[#This Row],[Mean Change]]=2,$T104-(Table134237122[[#This Row],[Standard Deviation]]*3),#N/A)</f>
        <v>#N/A</v>
      </c>
      <c r="AM104" s="55" t="e">
        <f>IF(Table134237122[[#This Row],[Mean Change]]=3,(Table134237122[[#This Row],[Standard Deviation]]*3)+$T104,#N/A)</f>
        <v>#N/A</v>
      </c>
      <c r="AN104" s="55" t="e">
        <f>IF(Table134237122[[#This Row],[Mean Change]]=3,$T104-(Table134237122[[#This Row],[Standard Deviation]]*3),#N/A)</f>
        <v>#N/A</v>
      </c>
      <c r="AO104" s="55">
        <v>0.71613171756220007</v>
      </c>
      <c r="AP104" s="55">
        <v>0.6952282824378001</v>
      </c>
      <c r="AQ104" s="55" t="e">
        <f>IF(Table134237122[[#This Row],[Mean Change]]=5,(Table134237122[[#This Row],[Standard Deviation]]*3)+$T104,#N/A)</f>
        <v>#N/A</v>
      </c>
      <c r="AR104" s="55" t="e">
        <f>IF(Table134237122[[#This Row],[Mean Change]]=5,$T104-(Table134237122[[#This Row],[Standard Deviation]]*3),#N/A)</f>
        <v>#N/A</v>
      </c>
    </row>
    <row r="105" spans="2:44" ht="12.75" customHeight="1" x14ac:dyDescent="0.25">
      <c r="B105" s="9"/>
      <c r="C105" s="49"/>
      <c r="D105" s="21"/>
      <c r="E105" s="21" t="e">
        <f>IF(Table134237122[[#This Row],[Variable Name]]="",#N/A,Table134237122[[#This Row],[Variable Name]])</f>
        <v>#N/A</v>
      </c>
      <c r="F105" s="22" t="str">
        <f>IFERROR(IF(Table134237122[[#This Row],[Variable Name]]="","",IF(AG104&lt;&gt;AG105,"",ABS(Table134237122[[#This Row],[Variable Name]]-C104))),"")</f>
        <v/>
      </c>
      <c r="G105" s="23" t="e">
        <f>IF(Table134237122[[#This Row],[Mean Change]]=1,AVERAGEIFS(Table134237122[MR],Table134237122[Mean Change],1),#N/A)</f>
        <v>#N/A</v>
      </c>
      <c r="H105" s="23" t="e">
        <f>IF(Table134237122[[#This Row],[Mean Change]]=2,AVERAGEIFS(Table134237122[MR],Table134237122[Mean Change],2),#N/A)</f>
        <v>#N/A</v>
      </c>
      <c r="I105" s="23" t="e">
        <f>IF(Table134237122[[#This Row],[Mean Change]]=3,AVERAGEIFS(Table134237122[MR],Table134237122[Mean Change],3),#N/A)</f>
        <v>#N/A</v>
      </c>
      <c r="J105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5" s="15" t="str">
        <f>IF(ISERROR(Table134237122[[#This Row],[Mean Change]]),"",IF(Table134237122[[#This Row],[Variable Name]]="","",IF(Table134237122[[#This Row],[Mean Change]]=1,Table134237122[Variable Name],"")))</f>
        <v/>
      </c>
      <c r="L105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5" s="15" t="str">
        <f>IF(ISERROR(Table134237122[[#This Row],[Mean Change]]),"",IF(Table134237122[[#This Row],[Variable Name]]="","",IF(Table134237122[[#This Row],[Mean Change]]=2,Table134237122[Variable Name],"")))</f>
        <v/>
      </c>
      <c r="N105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5" s="15" t="str">
        <f>IF(ISERROR(Table134237122[[#This Row],[Mean Change]]),"",IF(Table134237122[[#This Row],[Variable Name]]="","",IF(Table134237122[[#This Row],[Mean Change]]=3,Table134237122[Variable Name],"")))</f>
        <v/>
      </c>
      <c r="P105" s="76">
        <v>0.70567999999999997</v>
      </c>
      <c r="Q105" s="15" t="str">
        <f>IF(ISERROR(Table134237122[[#This Row],[Mean Change]]),"",IF(Table134237122[[#This Row],[Variable Name]]="","",IF(Table134237122[[#This Row],[Mean Change]]=4,Table134237122[Variable Name],"")))</f>
        <v/>
      </c>
      <c r="R105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5" s="15" t="str">
        <f>IF(ISERROR(Table134237122[[#This Row],[Mean Change]]),"",IF(Table134237122[[#This Row],[Variable Name]]="","",IF(Table134237122[[#This Row],[Mean Change]]=5,Table134237122[Variable Name],"")))</f>
        <v/>
      </c>
      <c r="T105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5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5" s="16" t="e">
        <f>IF(Table134237122[[#This Row],[Mean Change]]=1,AVERAGEIFS(Table134237122[MR],Table134237122[MR],"&lt;"&amp;Table134237122[[#This Row],[UL MR]],Table134237122[Mean Change],1),#N/A)</f>
        <v>#N/A</v>
      </c>
      <c r="W105" s="16" t="e">
        <f>IF(Table134237122[[#This Row],[Mean Change]]=2,AVERAGEIFS(Table134237122[MR],Table134237122[MR],"&lt;"&amp;Table134237122[[#This Row],[UL MR]],Table134237122[Mean Change],2),#N/A)</f>
        <v>#N/A</v>
      </c>
      <c r="X105" s="16" t="e">
        <f>IF(Table134237122[[#This Row],[Mean Change]]=3,AVERAGEIFS(Table134237122[MR],Table134237122[MR],"&lt;"&amp;Table134237122[[#This Row],[UL MR]],Table134237122[Mean Change],3),#N/A)</f>
        <v>#N/A</v>
      </c>
      <c r="Y105" s="16" t="e">
        <f>Table134237122[[#This Row],[Process Mean]]+(2.66*Table134237122[[#This Row],[MR Bar]])</f>
        <v>#N/A</v>
      </c>
      <c r="Z105" s="16" t="e">
        <f>Table134237122[[#This Row],[2nd Mean]]+(2.66*Table134237122[[#This Row],[MR Bar 2]])</f>
        <v>#N/A</v>
      </c>
      <c r="AA105" s="16" t="e">
        <f>Table134237122[[#This Row],[3rd Mean]]+(2.66*Table134237122[[#This Row],[MR Bar 3]])</f>
        <v>#N/A</v>
      </c>
      <c r="AB105" s="16" t="e">
        <f>Table134237122[[#This Row],[Process Mean]]-(2.66*Table134237122[[#This Row],[MR Bar]])</f>
        <v>#N/A</v>
      </c>
      <c r="AC105" s="16" t="e">
        <f>Table134237122[[#This Row],[2nd Mean]]-(2.66*Table134237122[[#This Row],[MR Bar 2]])</f>
        <v>#N/A</v>
      </c>
      <c r="AD105" s="16" t="e">
        <f>Table134237122[[#This Row],[3rd Mean]]-(2.66*Table134237122[[#This Row],[MR Bar 3]])</f>
        <v>#N/A</v>
      </c>
      <c r="AE105" s="16" t="e">
        <f>IF(Table134237122[[#This Row],[Date]]="",#N/A,IF(Table134237122[[#This Row],[Date]]&lt;$BS$26,#N/A,$BP$26))</f>
        <v>#N/A</v>
      </c>
      <c r="AF105" s="17">
        <f>MAX(Table134237122[Cohort Size])*2</f>
        <v>1264</v>
      </c>
      <c r="AG105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5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5" s="54" t="e">
        <f>IF(Table134237122[[#This Row],[Mean Change]]=1,(Table134237122[[#This Row],[Standard Deviation]]*3)+$T105,#N/A)</f>
        <v>#N/A</v>
      </c>
      <c r="AJ105" s="55" t="e">
        <f>IF(Table134237122[[#This Row],[Mean Change]]=1,$T105-(Table134237122[[#This Row],[Standard Deviation]]*3),#N/A)</f>
        <v>#N/A</v>
      </c>
      <c r="AK105" s="54" t="e">
        <f>IF(Table134237122[[#This Row],[Mean Change]]=2,(Table134237122[[#This Row],[Standard Deviation]]*3)+$T105,#N/A)</f>
        <v>#N/A</v>
      </c>
      <c r="AL105" s="55" t="e">
        <f>IF(Table134237122[[#This Row],[Mean Change]]=2,$T105-(Table134237122[[#This Row],[Standard Deviation]]*3),#N/A)</f>
        <v>#N/A</v>
      </c>
      <c r="AM105" s="55" t="e">
        <f>IF(Table134237122[[#This Row],[Mean Change]]=3,(Table134237122[[#This Row],[Standard Deviation]]*3)+$T105,#N/A)</f>
        <v>#N/A</v>
      </c>
      <c r="AN105" s="55" t="e">
        <f>IF(Table134237122[[#This Row],[Mean Change]]=3,$T105-(Table134237122[[#This Row],[Standard Deviation]]*3),#N/A)</f>
        <v>#N/A</v>
      </c>
      <c r="AO105" s="55">
        <v>0.71613171756220007</v>
      </c>
      <c r="AP105" s="55">
        <v>0.6952282824378001</v>
      </c>
      <c r="AQ105" s="55" t="e">
        <f>IF(Table134237122[[#This Row],[Mean Change]]=5,(Table134237122[[#This Row],[Standard Deviation]]*3)+$T105,#N/A)</f>
        <v>#N/A</v>
      </c>
      <c r="AR105" s="55" t="e">
        <f>IF(Table134237122[[#This Row],[Mean Change]]=5,$T105-(Table134237122[[#This Row],[Standard Deviation]]*3),#N/A)</f>
        <v>#N/A</v>
      </c>
    </row>
    <row r="106" spans="2:44" ht="12.75" customHeight="1" x14ac:dyDescent="0.25">
      <c r="B106" s="9"/>
      <c r="C106" s="49"/>
      <c r="D106" s="21"/>
      <c r="E106" s="21" t="e">
        <f>IF(Table134237122[[#This Row],[Variable Name]]="",#N/A,Table134237122[[#This Row],[Variable Name]])</f>
        <v>#N/A</v>
      </c>
      <c r="F106" s="22" t="str">
        <f>IFERROR(IF(Table134237122[[#This Row],[Variable Name]]="","",IF(AG105&lt;&gt;AG106,"",ABS(Table134237122[[#This Row],[Variable Name]]-C105))),"")</f>
        <v/>
      </c>
      <c r="G106" s="23" t="e">
        <f>IF(Table134237122[[#This Row],[Mean Change]]=1,AVERAGEIFS(Table134237122[MR],Table134237122[Mean Change],1),#N/A)</f>
        <v>#N/A</v>
      </c>
      <c r="H106" s="23" t="e">
        <f>IF(Table134237122[[#This Row],[Mean Change]]=2,AVERAGEIFS(Table134237122[MR],Table134237122[Mean Change],2),#N/A)</f>
        <v>#N/A</v>
      </c>
      <c r="I106" s="23" t="e">
        <f>IF(Table134237122[[#This Row],[Mean Change]]=3,AVERAGEIFS(Table134237122[MR],Table134237122[Mean Change],3),#N/A)</f>
        <v>#N/A</v>
      </c>
      <c r="J106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6" s="15" t="str">
        <f>IF(ISERROR(Table134237122[[#This Row],[Mean Change]]),"",IF(Table134237122[[#This Row],[Variable Name]]="","",IF(Table134237122[[#This Row],[Mean Change]]=1,Table134237122[Variable Name],"")))</f>
        <v/>
      </c>
      <c r="L106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6" s="15" t="str">
        <f>IF(ISERROR(Table134237122[[#This Row],[Mean Change]]),"",IF(Table134237122[[#This Row],[Variable Name]]="","",IF(Table134237122[[#This Row],[Mean Change]]=2,Table134237122[Variable Name],"")))</f>
        <v/>
      </c>
      <c r="N106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6" s="15" t="str">
        <f>IF(ISERROR(Table134237122[[#This Row],[Mean Change]]),"",IF(Table134237122[[#This Row],[Variable Name]]="","",IF(Table134237122[[#This Row],[Mean Change]]=3,Table134237122[Variable Name],"")))</f>
        <v/>
      </c>
      <c r="P106" s="76">
        <v>0.70567999999999997</v>
      </c>
      <c r="Q106" s="15" t="str">
        <f>IF(ISERROR(Table134237122[[#This Row],[Mean Change]]),"",IF(Table134237122[[#This Row],[Variable Name]]="","",IF(Table134237122[[#This Row],[Mean Change]]=4,Table134237122[Variable Name],"")))</f>
        <v/>
      </c>
      <c r="R106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6" s="15" t="str">
        <f>IF(ISERROR(Table134237122[[#This Row],[Mean Change]]),"",IF(Table134237122[[#This Row],[Variable Name]]="","",IF(Table134237122[[#This Row],[Mean Change]]=5,Table134237122[Variable Name],"")))</f>
        <v/>
      </c>
      <c r="T106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6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6" s="16" t="e">
        <f>IF(Table134237122[[#This Row],[Mean Change]]=1,AVERAGEIFS(Table134237122[MR],Table134237122[MR],"&lt;"&amp;Table134237122[[#This Row],[UL MR]],Table134237122[Mean Change],1),#N/A)</f>
        <v>#N/A</v>
      </c>
      <c r="W106" s="16" t="e">
        <f>IF(Table134237122[[#This Row],[Mean Change]]=2,AVERAGEIFS(Table134237122[MR],Table134237122[MR],"&lt;"&amp;Table134237122[[#This Row],[UL MR]],Table134237122[Mean Change],2),#N/A)</f>
        <v>#N/A</v>
      </c>
      <c r="X106" s="16" t="e">
        <f>IF(Table134237122[[#This Row],[Mean Change]]=3,AVERAGEIFS(Table134237122[MR],Table134237122[MR],"&lt;"&amp;Table134237122[[#This Row],[UL MR]],Table134237122[Mean Change],3),#N/A)</f>
        <v>#N/A</v>
      </c>
      <c r="Y106" s="16" t="e">
        <f>Table134237122[[#This Row],[Process Mean]]+(2.66*Table134237122[[#This Row],[MR Bar]])</f>
        <v>#N/A</v>
      </c>
      <c r="Z106" s="16" t="e">
        <f>Table134237122[[#This Row],[2nd Mean]]+(2.66*Table134237122[[#This Row],[MR Bar 2]])</f>
        <v>#N/A</v>
      </c>
      <c r="AA106" s="16" t="e">
        <f>Table134237122[[#This Row],[3rd Mean]]+(2.66*Table134237122[[#This Row],[MR Bar 3]])</f>
        <v>#N/A</v>
      </c>
      <c r="AB106" s="16" t="e">
        <f>Table134237122[[#This Row],[Process Mean]]-(2.66*Table134237122[[#This Row],[MR Bar]])</f>
        <v>#N/A</v>
      </c>
      <c r="AC106" s="16" t="e">
        <f>Table134237122[[#This Row],[2nd Mean]]-(2.66*Table134237122[[#This Row],[MR Bar 2]])</f>
        <v>#N/A</v>
      </c>
      <c r="AD106" s="16" t="e">
        <f>Table134237122[[#This Row],[3rd Mean]]-(2.66*Table134237122[[#This Row],[MR Bar 3]])</f>
        <v>#N/A</v>
      </c>
      <c r="AE106" s="16" t="e">
        <f>IF(Table134237122[[#This Row],[Date]]="",#N/A,IF(Table134237122[[#This Row],[Date]]&lt;$BS$26,#N/A,$BP$26))</f>
        <v>#N/A</v>
      </c>
      <c r="AF106" s="17">
        <f>MAX(Table134237122[Cohort Size])*2</f>
        <v>1264</v>
      </c>
      <c r="AG106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6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6" s="54" t="e">
        <f>IF(Table134237122[[#This Row],[Mean Change]]=1,(Table134237122[[#This Row],[Standard Deviation]]*3)+$T106,#N/A)</f>
        <v>#N/A</v>
      </c>
      <c r="AJ106" s="55" t="e">
        <f>IF(Table134237122[[#This Row],[Mean Change]]=1,$T106-(Table134237122[[#This Row],[Standard Deviation]]*3),#N/A)</f>
        <v>#N/A</v>
      </c>
      <c r="AK106" s="54" t="e">
        <f>IF(Table134237122[[#This Row],[Mean Change]]=2,(Table134237122[[#This Row],[Standard Deviation]]*3)+$T106,#N/A)</f>
        <v>#N/A</v>
      </c>
      <c r="AL106" s="55" t="e">
        <f>IF(Table134237122[[#This Row],[Mean Change]]=2,$T106-(Table134237122[[#This Row],[Standard Deviation]]*3),#N/A)</f>
        <v>#N/A</v>
      </c>
      <c r="AM106" s="55" t="e">
        <f>IF(Table134237122[[#This Row],[Mean Change]]=3,(Table134237122[[#This Row],[Standard Deviation]]*3)+$T106,#N/A)</f>
        <v>#N/A</v>
      </c>
      <c r="AN106" s="55" t="e">
        <f>IF(Table134237122[[#This Row],[Mean Change]]=3,$T106-(Table134237122[[#This Row],[Standard Deviation]]*3),#N/A)</f>
        <v>#N/A</v>
      </c>
      <c r="AO106" s="55">
        <v>0.71613171756220007</v>
      </c>
      <c r="AP106" s="55">
        <v>0.6952282824378001</v>
      </c>
      <c r="AQ106" s="55" t="e">
        <f>IF(Table134237122[[#This Row],[Mean Change]]=5,(Table134237122[[#This Row],[Standard Deviation]]*3)+$T106,#N/A)</f>
        <v>#N/A</v>
      </c>
      <c r="AR106" s="55" t="e">
        <f>IF(Table134237122[[#This Row],[Mean Change]]=5,$T106-(Table134237122[[#This Row],[Standard Deviation]]*3),#N/A)</f>
        <v>#N/A</v>
      </c>
    </row>
    <row r="107" spans="2:44" ht="12.75" customHeight="1" x14ac:dyDescent="0.25">
      <c r="B107" s="9"/>
      <c r="C107" s="49"/>
      <c r="D107" s="21"/>
      <c r="E107" s="21" t="e">
        <f>IF(Table134237122[[#This Row],[Variable Name]]="",#N/A,Table134237122[[#This Row],[Variable Name]])</f>
        <v>#N/A</v>
      </c>
      <c r="F107" s="22" t="str">
        <f>IFERROR(IF(Table134237122[[#This Row],[Variable Name]]="","",IF(AG106&lt;&gt;AG107,"",ABS(Table134237122[[#This Row],[Variable Name]]-C106))),"")</f>
        <v/>
      </c>
      <c r="G107" s="23" t="e">
        <f>IF(Table134237122[[#This Row],[Mean Change]]=1,AVERAGEIFS(Table134237122[MR],Table134237122[Mean Change],1),#N/A)</f>
        <v>#N/A</v>
      </c>
      <c r="H107" s="23" t="e">
        <f>IF(Table134237122[[#This Row],[Mean Change]]=2,AVERAGEIFS(Table134237122[MR],Table134237122[Mean Change],2),#N/A)</f>
        <v>#N/A</v>
      </c>
      <c r="I107" s="23" t="e">
        <f>IF(Table134237122[[#This Row],[Mean Change]]=3,AVERAGEIFS(Table134237122[MR],Table134237122[Mean Change],3),#N/A)</f>
        <v>#N/A</v>
      </c>
      <c r="J107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7" s="15" t="str">
        <f>IF(ISERROR(Table134237122[[#This Row],[Mean Change]]),"",IF(Table134237122[[#This Row],[Variable Name]]="","",IF(Table134237122[[#This Row],[Mean Change]]=1,Table134237122[Variable Name],"")))</f>
        <v/>
      </c>
      <c r="L107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7" s="15" t="str">
        <f>IF(ISERROR(Table134237122[[#This Row],[Mean Change]]),"",IF(Table134237122[[#This Row],[Variable Name]]="","",IF(Table134237122[[#This Row],[Mean Change]]=2,Table134237122[Variable Name],"")))</f>
        <v/>
      </c>
      <c r="N107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7" s="15" t="str">
        <f>IF(ISERROR(Table134237122[[#This Row],[Mean Change]]),"",IF(Table134237122[[#This Row],[Variable Name]]="","",IF(Table134237122[[#This Row],[Mean Change]]=3,Table134237122[Variable Name],"")))</f>
        <v/>
      </c>
      <c r="P107" s="76">
        <v>0.70567999999999997</v>
      </c>
      <c r="Q107" s="15" t="str">
        <f>IF(ISERROR(Table134237122[[#This Row],[Mean Change]]),"",IF(Table134237122[[#This Row],[Variable Name]]="","",IF(Table134237122[[#This Row],[Mean Change]]=4,Table134237122[Variable Name],"")))</f>
        <v/>
      </c>
      <c r="R107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7" s="15" t="str">
        <f>IF(ISERROR(Table134237122[[#This Row],[Mean Change]]),"",IF(Table134237122[[#This Row],[Variable Name]]="","",IF(Table134237122[[#This Row],[Mean Change]]=5,Table134237122[Variable Name],"")))</f>
        <v/>
      </c>
      <c r="T107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7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7" s="16" t="e">
        <f>IF(Table134237122[[#This Row],[Mean Change]]=1,AVERAGEIFS(Table134237122[MR],Table134237122[MR],"&lt;"&amp;Table134237122[[#This Row],[UL MR]],Table134237122[Mean Change],1),#N/A)</f>
        <v>#N/A</v>
      </c>
      <c r="W107" s="16" t="e">
        <f>IF(Table134237122[[#This Row],[Mean Change]]=2,AVERAGEIFS(Table134237122[MR],Table134237122[MR],"&lt;"&amp;Table134237122[[#This Row],[UL MR]],Table134237122[Mean Change],2),#N/A)</f>
        <v>#N/A</v>
      </c>
      <c r="X107" s="16" t="e">
        <f>IF(Table134237122[[#This Row],[Mean Change]]=3,AVERAGEIFS(Table134237122[MR],Table134237122[MR],"&lt;"&amp;Table134237122[[#This Row],[UL MR]],Table134237122[Mean Change],3),#N/A)</f>
        <v>#N/A</v>
      </c>
      <c r="Y107" s="16" t="e">
        <f>Table134237122[[#This Row],[Process Mean]]+(2.66*Table134237122[[#This Row],[MR Bar]])</f>
        <v>#N/A</v>
      </c>
      <c r="Z107" s="16" t="e">
        <f>Table134237122[[#This Row],[2nd Mean]]+(2.66*Table134237122[[#This Row],[MR Bar 2]])</f>
        <v>#N/A</v>
      </c>
      <c r="AA107" s="16" t="e">
        <f>Table134237122[[#This Row],[3rd Mean]]+(2.66*Table134237122[[#This Row],[MR Bar 3]])</f>
        <v>#N/A</v>
      </c>
      <c r="AB107" s="16" t="e">
        <f>Table134237122[[#This Row],[Process Mean]]-(2.66*Table134237122[[#This Row],[MR Bar]])</f>
        <v>#N/A</v>
      </c>
      <c r="AC107" s="16" t="e">
        <f>Table134237122[[#This Row],[2nd Mean]]-(2.66*Table134237122[[#This Row],[MR Bar 2]])</f>
        <v>#N/A</v>
      </c>
      <c r="AD107" s="16" t="e">
        <f>Table134237122[[#This Row],[3rd Mean]]-(2.66*Table134237122[[#This Row],[MR Bar 3]])</f>
        <v>#N/A</v>
      </c>
      <c r="AE107" s="16" t="e">
        <f>IF(Table134237122[[#This Row],[Date]]="",#N/A,IF(Table134237122[[#This Row],[Date]]&lt;$BS$26,#N/A,$BP$26))</f>
        <v>#N/A</v>
      </c>
      <c r="AF107" s="17">
        <f>MAX(Table134237122[Cohort Size])*2</f>
        <v>1264</v>
      </c>
      <c r="AG107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7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7" s="54" t="e">
        <f>IF(Table134237122[[#This Row],[Mean Change]]=1,(Table134237122[[#This Row],[Standard Deviation]]*3)+$T107,#N/A)</f>
        <v>#N/A</v>
      </c>
      <c r="AJ107" s="55" t="e">
        <f>IF(Table134237122[[#This Row],[Mean Change]]=1,$T107-(Table134237122[[#This Row],[Standard Deviation]]*3),#N/A)</f>
        <v>#N/A</v>
      </c>
      <c r="AK107" s="54" t="e">
        <f>IF(Table134237122[[#This Row],[Mean Change]]=2,(Table134237122[[#This Row],[Standard Deviation]]*3)+$T107,#N/A)</f>
        <v>#N/A</v>
      </c>
      <c r="AL107" s="55" t="e">
        <f>IF(Table134237122[[#This Row],[Mean Change]]=2,$T107-(Table134237122[[#This Row],[Standard Deviation]]*3),#N/A)</f>
        <v>#N/A</v>
      </c>
      <c r="AM107" s="55" t="e">
        <f>IF(Table134237122[[#This Row],[Mean Change]]=3,(Table134237122[[#This Row],[Standard Deviation]]*3)+$T107,#N/A)</f>
        <v>#N/A</v>
      </c>
      <c r="AN107" s="55" t="e">
        <f>IF(Table134237122[[#This Row],[Mean Change]]=3,$T107-(Table134237122[[#This Row],[Standard Deviation]]*3),#N/A)</f>
        <v>#N/A</v>
      </c>
      <c r="AO107" s="55">
        <v>0.71613171756220007</v>
      </c>
      <c r="AP107" s="55">
        <v>0.6952282824378001</v>
      </c>
      <c r="AQ107" s="55" t="e">
        <f>IF(Table134237122[[#This Row],[Mean Change]]=5,(Table134237122[[#This Row],[Standard Deviation]]*3)+$T107,#N/A)</f>
        <v>#N/A</v>
      </c>
      <c r="AR107" s="55" t="e">
        <f>IF(Table134237122[[#This Row],[Mean Change]]=5,$T107-(Table134237122[[#This Row],[Standard Deviation]]*3),#N/A)</f>
        <v>#N/A</v>
      </c>
    </row>
    <row r="108" spans="2:44" ht="12.75" customHeight="1" x14ac:dyDescent="0.25">
      <c r="B108" s="9"/>
      <c r="C108" s="49"/>
      <c r="D108" s="21"/>
      <c r="E108" s="21" t="e">
        <f>IF(Table134237122[[#This Row],[Variable Name]]="",#N/A,Table134237122[[#This Row],[Variable Name]])</f>
        <v>#N/A</v>
      </c>
      <c r="F108" s="22" t="str">
        <f>IFERROR(IF(Table134237122[[#This Row],[Variable Name]]="","",IF(AG107&lt;&gt;AG108,"",ABS(Table134237122[[#This Row],[Variable Name]]-C107))),"")</f>
        <v/>
      </c>
      <c r="G108" s="23" t="e">
        <f>IF(Table134237122[[#This Row],[Mean Change]]=1,AVERAGEIFS(Table134237122[MR],Table134237122[Mean Change],1),#N/A)</f>
        <v>#N/A</v>
      </c>
      <c r="H108" s="23" t="e">
        <f>IF(Table134237122[[#This Row],[Mean Change]]=2,AVERAGEIFS(Table134237122[MR],Table134237122[Mean Change],2),#N/A)</f>
        <v>#N/A</v>
      </c>
      <c r="I108" s="23" t="e">
        <f>IF(Table134237122[[#This Row],[Mean Change]]=3,AVERAGEIFS(Table134237122[MR],Table134237122[Mean Change],3),#N/A)</f>
        <v>#N/A</v>
      </c>
      <c r="J108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8" s="15" t="str">
        <f>IF(ISERROR(Table134237122[[#This Row],[Mean Change]]),"",IF(Table134237122[[#This Row],[Variable Name]]="","",IF(Table134237122[[#This Row],[Mean Change]]=1,Table134237122[Variable Name],"")))</f>
        <v/>
      </c>
      <c r="L108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8" s="15" t="str">
        <f>IF(ISERROR(Table134237122[[#This Row],[Mean Change]]),"",IF(Table134237122[[#This Row],[Variable Name]]="","",IF(Table134237122[[#This Row],[Mean Change]]=2,Table134237122[Variable Name],"")))</f>
        <v/>
      </c>
      <c r="N108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8" s="15" t="str">
        <f>IF(ISERROR(Table134237122[[#This Row],[Mean Change]]),"",IF(Table134237122[[#This Row],[Variable Name]]="","",IF(Table134237122[[#This Row],[Mean Change]]=3,Table134237122[Variable Name],"")))</f>
        <v/>
      </c>
      <c r="P108" s="76">
        <v>0.70567999999999997</v>
      </c>
      <c r="Q108" s="15" t="str">
        <f>IF(ISERROR(Table134237122[[#This Row],[Mean Change]]),"",IF(Table134237122[[#This Row],[Variable Name]]="","",IF(Table134237122[[#This Row],[Mean Change]]=4,Table134237122[Variable Name],"")))</f>
        <v/>
      </c>
      <c r="R108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8" s="15" t="str">
        <f>IF(ISERROR(Table134237122[[#This Row],[Mean Change]]),"",IF(Table134237122[[#This Row],[Variable Name]]="","",IF(Table134237122[[#This Row],[Mean Change]]=5,Table134237122[Variable Name],"")))</f>
        <v/>
      </c>
      <c r="T108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8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8" s="16" t="e">
        <f>IF(Table134237122[[#This Row],[Mean Change]]=1,AVERAGEIFS(Table134237122[MR],Table134237122[MR],"&lt;"&amp;Table134237122[[#This Row],[UL MR]],Table134237122[Mean Change],1),#N/A)</f>
        <v>#N/A</v>
      </c>
      <c r="W108" s="16" t="e">
        <f>IF(Table134237122[[#This Row],[Mean Change]]=2,AVERAGEIFS(Table134237122[MR],Table134237122[MR],"&lt;"&amp;Table134237122[[#This Row],[UL MR]],Table134237122[Mean Change],2),#N/A)</f>
        <v>#N/A</v>
      </c>
      <c r="X108" s="16" t="e">
        <f>IF(Table134237122[[#This Row],[Mean Change]]=3,AVERAGEIFS(Table134237122[MR],Table134237122[MR],"&lt;"&amp;Table134237122[[#This Row],[UL MR]],Table134237122[Mean Change],3),#N/A)</f>
        <v>#N/A</v>
      </c>
      <c r="Y108" s="16" t="e">
        <f>Table134237122[[#This Row],[Process Mean]]+(2.66*Table134237122[[#This Row],[MR Bar]])</f>
        <v>#N/A</v>
      </c>
      <c r="Z108" s="16" t="e">
        <f>Table134237122[[#This Row],[2nd Mean]]+(2.66*Table134237122[[#This Row],[MR Bar 2]])</f>
        <v>#N/A</v>
      </c>
      <c r="AA108" s="16" t="e">
        <f>Table134237122[[#This Row],[3rd Mean]]+(2.66*Table134237122[[#This Row],[MR Bar 3]])</f>
        <v>#N/A</v>
      </c>
      <c r="AB108" s="16" t="e">
        <f>Table134237122[[#This Row],[Process Mean]]-(2.66*Table134237122[[#This Row],[MR Bar]])</f>
        <v>#N/A</v>
      </c>
      <c r="AC108" s="16" t="e">
        <f>Table134237122[[#This Row],[2nd Mean]]-(2.66*Table134237122[[#This Row],[MR Bar 2]])</f>
        <v>#N/A</v>
      </c>
      <c r="AD108" s="16" t="e">
        <f>Table134237122[[#This Row],[3rd Mean]]-(2.66*Table134237122[[#This Row],[MR Bar 3]])</f>
        <v>#N/A</v>
      </c>
      <c r="AE108" s="16" t="e">
        <f>IF(Table134237122[[#This Row],[Date]]="",#N/A,IF(Table134237122[[#This Row],[Date]]&lt;$BS$26,#N/A,$BP$26))</f>
        <v>#N/A</v>
      </c>
      <c r="AF108" s="17">
        <f>MAX(Table134237122[Cohort Size])*2</f>
        <v>1264</v>
      </c>
      <c r="AG108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8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8" s="54" t="e">
        <f>IF(Table134237122[[#This Row],[Mean Change]]=1,(Table134237122[[#This Row],[Standard Deviation]]*3)+$T108,#N/A)</f>
        <v>#N/A</v>
      </c>
      <c r="AJ108" s="55" t="e">
        <f>IF(Table134237122[[#This Row],[Mean Change]]=1,$T108-(Table134237122[[#This Row],[Standard Deviation]]*3),#N/A)</f>
        <v>#N/A</v>
      </c>
      <c r="AK108" s="54" t="e">
        <f>IF(Table134237122[[#This Row],[Mean Change]]=2,(Table134237122[[#This Row],[Standard Deviation]]*3)+$T108,#N/A)</f>
        <v>#N/A</v>
      </c>
      <c r="AL108" s="55" t="e">
        <f>IF(Table134237122[[#This Row],[Mean Change]]=2,$T108-(Table134237122[[#This Row],[Standard Deviation]]*3),#N/A)</f>
        <v>#N/A</v>
      </c>
      <c r="AM108" s="55" t="e">
        <f>IF(Table134237122[[#This Row],[Mean Change]]=3,(Table134237122[[#This Row],[Standard Deviation]]*3)+$T108,#N/A)</f>
        <v>#N/A</v>
      </c>
      <c r="AN108" s="55" t="e">
        <f>IF(Table134237122[[#This Row],[Mean Change]]=3,$T108-(Table134237122[[#This Row],[Standard Deviation]]*3),#N/A)</f>
        <v>#N/A</v>
      </c>
      <c r="AO108" s="55">
        <v>0.71613171756220007</v>
      </c>
      <c r="AP108" s="55">
        <v>0.6952282824378001</v>
      </c>
      <c r="AQ108" s="55" t="e">
        <f>IF(Table134237122[[#This Row],[Mean Change]]=5,(Table134237122[[#This Row],[Standard Deviation]]*3)+$T108,#N/A)</f>
        <v>#N/A</v>
      </c>
      <c r="AR108" s="55" t="e">
        <f>IF(Table134237122[[#This Row],[Mean Change]]=5,$T108-(Table134237122[[#This Row],[Standard Deviation]]*3),#N/A)</f>
        <v>#N/A</v>
      </c>
    </row>
    <row r="109" spans="2:44" ht="12.75" customHeight="1" x14ac:dyDescent="0.25">
      <c r="B109" s="9"/>
      <c r="C109" s="49"/>
      <c r="D109" s="21"/>
      <c r="E109" s="21" t="e">
        <f>IF(Table134237122[[#This Row],[Variable Name]]="",#N/A,Table134237122[[#This Row],[Variable Name]])</f>
        <v>#N/A</v>
      </c>
      <c r="F109" s="22" t="str">
        <f>IFERROR(IF(Table134237122[[#This Row],[Variable Name]]="","",IF(AG108&lt;&gt;AG109,"",ABS(Table134237122[[#This Row],[Variable Name]]-C108))),"")</f>
        <v/>
      </c>
      <c r="G109" s="23" t="e">
        <f>IF(Table134237122[[#This Row],[Mean Change]]=1,AVERAGEIFS(Table134237122[MR],Table134237122[Mean Change],1),#N/A)</f>
        <v>#N/A</v>
      </c>
      <c r="H109" s="23" t="e">
        <f>IF(Table134237122[[#This Row],[Mean Change]]=2,AVERAGEIFS(Table134237122[MR],Table134237122[Mean Change],2),#N/A)</f>
        <v>#N/A</v>
      </c>
      <c r="I109" s="23" t="e">
        <f>IF(Table134237122[[#This Row],[Mean Change]]=3,AVERAGEIFS(Table134237122[MR],Table134237122[Mean Change],3),#N/A)</f>
        <v>#N/A</v>
      </c>
      <c r="J109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09" s="15" t="str">
        <f>IF(ISERROR(Table134237122[[#This Row],[Mean Change]]),"",IF(Table134237122[[#This Row],[Variable Name]]="","",IF(Table134237122[[#This Row],[Mean Change]]=1,Table134237122[Variable Name],"")))</f>
        <v/>
      </c>
      <c r="L109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09" s="15" t="str">
        <f>IF(ISERROR(Table134237122[[#This Row],[Mean Change]]),"",IF(Table134237122[[#This Row],[Variable Name]]="","",IF(Table134237122[[#This Row],[Mean Change]]=2,Table134237122[Variable Name],"")))</f>
        <v/>
      </c>
      <c r="N109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09" s="15" t="str">
        <f>IF(ISERROR(Table134237122[[#This Row],[Mean Change]]),"",IF(Table134237122[[#This Row],[Variable Name]]="","",IF(Table134237122[[#This Row],[Mean Change]]=3,Table134237122[Variable Name],"")))</f>
        <v/>
      </c>
      <c r="P109" s="76">
        <v>0.70567999999999997</v>
      </c>
      <c r="Q109" s="15" t="str">
        <f>IF(ISERROR(Table134237122[[#This Row],[Mean Change]]),"",IF(Table134237122[[#This Row],[Variable Name]]="","",IF(Table134237122[[#This Row],[Mean Change]]=4,Table134237122[Variable Name],"")))</f>
        <v/>
      </c>
      <c r="R109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09" s="15" t="str">
        <f>IF(ISERROR(Table134237122[[#This Row],[Mean Change]]),"",IF(Table134237122[[#This Row],[Variable Name]]="","",IF(Table134237122[[#This Row],[Mean Change]]=5,Table134237122[Variable Name],"")))</f>
        <v/>
      </c>
      <c r="T109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09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09" s="16" t="e">
        <f>IF(Table134237122[[#This Row],[Mean Change]]=1,AVERAGEIFS(Table134237122[MR],Table134237122[MR],"&lt;"&amp;Table134237122[[#This Row],[UL MR]],Table134237122[Mean Change],1),#N/A)</f>
        <v>#N/A</v>
      </c>
      <c r="W109" s="16" t="e">
        <f>IF(Table134237122[[#This Row],[Mean Change]]=2,AVERAGEIFS(Table134237122[MR],Table134237122[MR],"&lt;"&amp;Table134237122[[#This Row],[UL MR]],Table134237122[Mean Change],2),#N/A)</f>
        <v>#N/A</v>
      </c>
      <c r="X109" s="16" t="e">
        <f>IF(Table134237122[[#This Row],[Mean Change]]=3,AVERAGEIFS(Table134237122[MR],Table134237122[MR],"&lt;"&amp;Table134237122[[#This Row],[UL MR]],Table134237122[Mean Change],3),#N/A)</f>
        <v>#N/A</v>
      </c>
      <c r="Y109" s="16" t="e">
        <f>Table134237122[[#This Row],[Process Mean]]+(2.66*Table134237122[[#This Row],[MR Bar]])</f>
        <v>#N/A</v>
      </c>
      <c r="Z109" s="16" t="e">
        <f>Table134237122[[#This Row],[2nd Mean]]+(2.66*Table134237122[[#This Row],[MR Bar 2]])</f>
        <v>#N/A</v>
      </c>
      <c r="AA109" s="16" t="e">
        <f>Table134237122[[#This Row],[3rd Mean]]+(2.66*Table134237122[[#This Row],[MR Bar 3]])</f>
        <v>#N/A</v>
      </c>
      <c r="AB109" s="16" t="e">
        <f>Table134237122[[#This Row],[Process Mean]]-(2.66*Table134237122[[#This Row],[MR Bar]])</f>
        <v>#N/A</v>
      </c>
      <c r="AC109" s="16" t="e">
        <f>Table134237122[[#This Row],[2nd Mean]]-(2.66*Table134237122[[#This Row],[MR Bar 2]])</f>
        <v>#N/A</v>
      </c>
      <c r="AD109" s="16" t="e">
        <f>Table134237122[[#This Row],[3rd Mean]]-(2.66*Table134237122[[#This Row],[MR Bar 3]])</f>
        <v>#N/A</v>
      </c>
      <c r="AE109" s="16" t="e">
        <f>IF(Table134237122[[#This Row],[Date]]="",#N/A,IF(Table134237122[[#This Row],[Date]]&lt;$BS$26,#N/A,$BP$26))</f>
        <v>#N/A</v>
      </c>
      <c r="AF109" s="17">
        <f>MAX(Table134237122[Cohort Size])*2</f>
        <v>1264</v>
      </c>
      <c r="AG109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09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09" s="54" t="e">
        <f>IF(Table134237122[[#This Row],[Mean Change]]=1,(Table134237122[[#This Row],[Standard Deviation]]*3)+$T109,#N/A)</f>
        <v>#N/A</v>
      </c>
      <c r="AJ109" s="55" t="e">
        <f>IF(Table134237122[[#This Row],[Mean Change]]=1,$T109-(Table134237122[[#This Row],[Standard Deviation]]*3),#N/A)</f>
        <v>#N/A</v>
      </c>
      <c r="AK109" s="54" t="e">
        <f>IF(Table134237122[[#This Row],[Mean Change]]=2,(Table134237122[[#This Row],[Standard Deviation]]*3)+$T109,#N/A)</f>
        <v>#N/A</v>
      </c>
      <c r="AL109" s="55" t="e">
        <f>IF(Table134237122[[#This Row],[Mean Change]]=2,$T109-(Table134237122[[#This Row],[Standard Deviation]]*3),#N/A)</f>
        <v>#N/A</v>
      </c>
      <c r="AM109" s="55" t="e">
        <f>IF(Table134237122[[#This Row],[Mean Change]]=3,(Table134237122[[#This Row],[Standard Deviation]]*3)+$T109,#N/A)</f>
        <v>#N/A</v>
      </c>
      <c r="AN109" s="55" t="e">
        <f>IF(Table134237122[[#This Row],[Mean Change]]=3,$T109-(Table134237122[[#This Row],[Standard Deviation]]*3),#N/A)</f>
        <v>#N/A</v>
      </c>
      <c r="AO109" s="55">
        <v>0.71613171756220007</v>
      </c>
      <c r="AP109" s="55">
        <v>0.6952282824378001</v>
      </c>
      <c r="AQ109" s="55" t="e">
        <f>IF(Table134237122[[#This Row],[Mean Change]]=5,(Table134237122[[#This Row],[Standard Deviation]]*3)+$T109,#N/A)</f>
        <v>#N/A</v>
      </c>
      <c r="AR109" s="55" t="e">
        <f>IF(Table134237122[[#This Row],[Mean Change]]=5,$T109-(Table134237122[[#This Row],[Standard Deviation]]*3),#N/A)</f>
        <v>#N/A</v>
      </c>
    </row>
    <row r="110" spans="2:44" ht="12.75" customHeight="1" x14ac:dyDescent="0.25">
      <c r="B110" s="9"/>
      <c r="C110" s="49"/>
      <c r="D110" s="21"/>
      <c r="E110" s="21" t="e">
        <f>IF(Table134237122[[#This Row],[Variable Name]]="",#N/A,Table134237122[[#This Row],[Variable Name]])</f>
        <v>#N/A</v>
      </c>
      <c r="F110" s="22" t="str">
        <f>IFERROR(IF(Table134237122[[#This Row],[Variable Name]]="","",IF(AG109&lt;&gt;AG110,"",ABS(Table134237122[[#This Row],[Variable Name]]-C109))),"")</f>
        <v/>
      </c>
      <c r="G110" s="23" t="e">
        <f>IF(Table134237122[[#This Row],[Mean Change]]=1,AVERAGEIFS(Table134237122[MR],Table134237122[Mean Change],1),#N/A)</f>
        <v>#N/A</v>
      </c>
      <c r="H110" s="23" t="e">
        <f>IF(Table134237122[[#This Row],[Mean Change]]=2,AVERAGEIFS(Table134237122[MR],Table134237122[Mean Change],2),#N/A)</f>
        <v>#N/A</v>
      </c>
      <c r="I110" s="23" t="e">
        <f>IF(Table134237122[[#This Row],[Mean Change]]=3,AVERAGEIFS(Table134237122[MR],Table134237122[Mean Change],3),#N/A)</f>
        <v>#N/A</v>
      </c>
      <c r="J110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0" s="15" t="str">
        <f>IF(ISERROR(Table134237122[[#This Row],[Mean Change]]),"",IF(Table134237122[[#This Row],[Variable Name]]="","",IF(Table134237122[[#This Row],[Mean Change]]=1,Table134237122[Variable Name],"")))</f>
        <v/>
      </c>
      <c r="L110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0" s="15" t="str">
        <f>IF(ISERROR(Table134237122[[#This Row],[Mean Change]]),"",IF(Table134237122[[#This Row],[Variable Name]]="","",IF(Table134237122[[#This Row],[Mean Change]]=2,Table134237122[Variable Name],"")))</f>
        <v/>
      </c>
      <c r="N110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0" s="15" t="str">
        <f>IF(ISERROR(Table134237122[[#This Row],[Mean Change]]),"",IF(Table134237122[[#This Row],[Variable Name]]="","",IF(Table134237122[[#This Row],[Mean Change]]=3,Table134237122[Variable Name],"")))</f>
        <v/>
      </c>
      <c r="P110" s="76">
        <v>0.70567999999999997</v>
      </c>
      <c r="Q110" s="15" t="str">
        <f>IF(ISERROR(Table134237122[[#This Row],[Mean Change]]),"",IF(Table134237122[[#This Row],[Variable Name]]="","",IF(Table134237122[[#This Row],[Mean Change]]=4,Table134237122[Variable Name],"")))</f>
        <v/>
      </c>
      <c r="R110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0" s="15" t="str">
        <f>IF(ISERROR(Table134237122[[#This Row],[Mean Change]]),"",IF(Table134237122[[#This Row],[Variable Name]]="","",IF(Table134237122[[#This Row],[Mean Change]]=5,Table134237122[Variable Name],"")))</f>
        <v/>
      </c>
      <c r="T110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0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0" s="16" t="e">
        <f>IF(Table134237122[[#This Row],[Mean Change]]=1,AVERAGEIFS(Table134237122[MR],Table134237122[MR],"&lt;"&amp;Table134237122[[#This Row],[UL MR]],Table134237122[Mean Change],1),#N/A)</f>
        <v>#N/A</v>
      </c>
      <c r="W110" s="16" t="e">
        <f>IF(Table134237122[[#This Row],[Mean Change]]=2,AVERAGEIFS(Table134237122[MR],Table134237122[MR],"&lt;"&amp;Table134237122[[#This Row],[UL MR]],Table134237122[Mean Change],2),#N/A)</f>
        <v>#N/A</v>
      </c>
      <c r="X110" s="16" t="e">
        <f>IF(Table134237122[[#This Row],[Mean Change]]=3,AVERAGEIFS(Table134237122[MR],Table134237122[MR],"&lt;"&amp;Table134237122[[#This Row],[UL MR]],Table134237122[Mean Change],3),#N/A)</f>
        <v>#N/A</v>
      </c>
      <c r="Y110" s="16" t="e">
        <f>Table134237122[[#This Row],[Process Mean]]+(2.66*Table134237122[[#This Row],[MR Bar]])</f>
        <v>#N/A</v>
      </c>
      <c r="Z110" s="16" t="e">
        <f>Table134237122[[#This Row],[2nd Mean]]+(2.66*Table134237122[[#This Row],[MR Bar 2]])</f>
        <v>#N/A</v>
      </c>
      <c r="AA110" s="16" t="e">
        <f>Table134237122[[#This Row],[3rd Mean]]+(2.66*Table134237122[[#This Row],[MR Bar 3]])</f>
        <v>#N/A</v>
      </c>
      <c r="AB110" s="16" t="e">
        <f>Table134237122[[#This Row],[Process Mean]]-(2.66*Table134237122[[#This Row],[MR Bar]])</f>
        <v>#N/A</v>
      </c>
      <c r="AC110" s="16" t="e">
        <f>Table134237122[[#This Row],[2nd Mean]]-(2.66*Table134237122[[#This Row],[MR Bar 2]])</f>
        <v>#N/A</v>
      </c>
      <c r="AD110" s="16" t="e">
        <f>Table134237122[[#This Row],[3rd Mean]]-(2.66*Table134237122[[#This Row],[MR Bar 3]])</f>
        <v>#N/A</v>
      </c>
      <c r="AE110" s="16" t="e">
        <f>IF(Table134237122[[#This Row],[Date]]="",#N/A,IF(Table134237122[[#This Row],[Date]]&lt;$BS$26,#N/A,$BP$26))</f>
        <v>#N/A</v>
      </c>
      <c r="AF110" s="17">
        <f>MAX(Table134237122[Cohort Size])*2</f>
        <v>1264</v>
      </c>
      <c r="AG110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0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0" s="54" t="e">
        <f>IF(Table134237122[[#This Row],[Mean Change]]=1,(Table134237122[[#This Row],[Standard Deviation]]*3)+$T110,#N/A)</f>
        <v>#N/A</v>
      </c>
      <c r="AJ110" s="55" t="e">
        <f>IF(Table134237122[[#This Row],[Mean Change]]=1,$T110-(Table134237122[[#This Row],[Standard Deviation]]*3),#N/A)</f>
        <v>#N/A</v>
      </c>
      <c r="AK110" s="54" t="e">
        <f>IF(Table134237122[[#This Row],[Mean Change]]=2,(Table134237122[[#This Row],[Standard Deviation]]*3)+$T110,#N/A)</f>
        <v>#N/A</v>
      </c>
      <c r="AL110" s="55" t="e">
        <f>IF(Table134237122[[#This Row],[Mean Change]]=2,$T110-(Table134237122[[#This Row],[Standard Deviation]]*3),#N/A)</f>
        <v>#N/A</v>
      </c>
      <c r="AM110" s="55" t="e">
        <f>IF(Table134237122[[#This Row],[Mean Change]]=3,(Table134237122[[#This Row],[Standard Deviation]]*3)+$T110,#N/A)</f>
        <v>#N/A</v>
      </c>
      <c r="AN110" s="55" t="e">
        <f>IF(Table134237122[[#This Row],[Mean Change]]=3,$T110-(Table134237122[[#This Row],[Standard Deviation]]*3),#N/A)</f>
        <v>#N/A</v>
      </c>
      <c r="AO110" s="55">
        <v>0.71613171756220007</v>
      </c>
      <c r="AP110" s="55">
        <v>0.6952282824378001</v>
      </c>
      <c r="AQ110" s="55" t="e">
        <f>IF(Table134237122[[#This Row],[Mean Change]]=5,(Table134237122[[#This Row],[Standard Deviation]]*3)+$T110,#N/A)</f>
        <v>#N/A</v>
      </c>
      <c r="AR110" s="55" t="e">
        <f>IF(Table134237122[[#This Row],[Mean Change]]=5,$T110-(Table134237122[[#This Row],[Standard Deviation]]*3),#N/A)</f>
        <v>#N/A</v>
      </c>
    </row>
    <row r="111" spans="2:44" ht="12.75" customHeight="1" x14ac:dyDescent="0.25">
      <c r="B111" s="9"/>
      <c r="C111" s="49"/>
      <c r="D111" s="21"/>
      <c r="E111" s="21" t="e">
        <f>IF(Table134237122[[#This Row],[Variable Name]]="",#N/A,Table134237122[[#This Row],[Variable Name]])</f>
        <v>#N/A</v>
      </c>
      <c r="F111" s="22" t="str">
        <f>IFERROR(IF(Table134237122[[#This Row],[Variable Name]]="","",IF(AG110&lt;&gt;AG111,"",ABS(Table134237122[[#This Row],[Variable Name]]-C110))),"")</f>
        <v/>
      </c>
      <c r="G111" s="23" t="e">
        <f>IF(Table134237122[[#This Row],[Mean Change]]=1,AVERAGEIFS(Table134237122[MR],Table134237122[Mean Change],1),#N/A)</f>
        <v>#N/A</v>
      </c>
      <c r="H111" s="23" t="e">
        <f>IF(Table134237122[[#This Row],[Mean Change]]=2,AVERAGEIFS(Table134237122[MR],Table134237122[Mean Change],2),#N/A)</f>
        <v>#N/A</v>
      </c>
      <c r="I111" s="23" t="e">
        <f>IF(Table134237122[[#This Row],[Mean Change]]=3,AVERAGEIFS(Table134237122[MR],Table134237122[Mean Change],3),#N/A)</f>
        <v>#N/A</v>
      </c>
      <c r="J111" s="15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1" s="15" t="str">
        <f>IF(ISERROR(Table134237122[[#This Row],[Mean Change]]),"",IF(Table134237122[[#This Row],[Variable Name]]="","",IF(Table134237122[[#This Row],[Mean Change]]=1,Table134237122[Variable Name],"")))</f>
        <v/>
      </c>
      <c r="L111" s="15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1" s="15" t="str">
        <f>IF(ISERROR(Table134237122[[#This Row],[Mean Change]]),"",IF(Table134237122[[#This Row],[Variable Name]]="","",IF(Table134237122[[#This Row],[Mean Change]]=2,Table134237122[Variable Name],"")))</f>
        <v/>
      </c>
      <c r="N111" s="6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1" s="15" t="str">
        <f>IF(ISERROR(Table134237122[[#This Row],[Mean Change]]),"",IF(Table134237122[[#This Row],[Variable Name]]="","",IF(Table134237122[[#This Row],[Mean Change]]=3,Table134237122[Variable Name],"")))</f>
        <v/>
      </c>
      <c r="P111" s="76">
        <v>0.70567999999999997</v>
      </c>
      <c r="Q111" s="15" t="str">
        <f>IF(ISERROR(Table134237122[[#This Row],[Mean Change]]),"",IF(Table134237122[[#This Row],[Variable Name]]="","",IF(Table134237122[[#This Row],[Mean Change]]=4,Table134237122[Variable Name],"")))</f>
        <v/>
      </c>
      <c r="R111" s="15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1" s="15" t="str">
        <f>IF(ISERROR(Table134237122[[#This Row],[Mean Change]]),"",IF(Table134237122[[#This Row],[Variable Name]]="","",IF(Table134237122[[#This Row],[Mean Change]]=5,Table134237122[Variable Name],"")))</f>
        <v/>
      </c>
      <c r="T111" s="6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1" s="15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1" s="16" t="e">
        <f>IF(Table134237122[[#This Row],[Mean Change]]=1,AVERAGEIFS(Table134237122[MR],Table134237122[MR],"&lt;"&amp;Table134237122[[#This Row],[UL MR]],Table134237122[Mean Change],1),#N/A)</f>
        <v>#N/A</v>
      </c>
      <c r="W111" s="16" t="e">
        <f>IF(Table134237122[[#This Row],[Mean Change]]=2,AVERAGEIFS(Table134237122[MR],Table134237122[MR],"&lt;"&amp;Table134237122[[#This Row],[UL MR]],Table134237122[Mean Change],2),#N/A)</f>
        <v>#N/A</v>
      </c>
      <c r="X111" s="16" t="e">
        <f>IF(Table134237122[[#This Row],[Mean Change]]=3,AVERAGEIFS(Table134237122[MR],Table134237122[MR],"&lt;"&amp;Table134237122[[#This Row],[UL MR]],Table134237122[Mean Change],3),#N/A)</f>
        <v>#N/A</v>
      </c>
      <c r="Y111" s="16" t="e">
        <f>Table134237122[[#This Row],[Process Mean]]+(2.66*Table134237122[[#This Row],[MR Bar]])</f>
        <v>#N/A</v>
      </c>
      <c r="Z111" s="16" t="e">
        <f>Table134237122[[#This Row],[2nd Mean]]+(2.66*Table134237122[[#This Row],[MR Bar 2]])</f>
        <v>#N/A</v>
      </c>
      <c r="AA111" s="16" t="e">
        <f>Table134237122[[#This Row],[3rd Mean]]+(2.66*Table134237122[[#This Row],[MR Bar 3]])</f>
        <v>#N/A</v>
      </c>
      <c r="AB111" s="16" t="e">
        <f>Table134237122[[#This Row],[Process Mean]]-(2.66*Table134237122[[#This Row],[MR Bar]])</f>
        <v>#N/A</v>
      </c>
      <c r="AC111" s="16" t="e">
        <f>Table134237122[[#This Row],[2nd Mean]]-(2.66*Table134237122[[#This Row],[MR Bar 2]])</f>
        <v>#N/A</v>
      </c>
      <c r="AD111" s="16" t="e">
        <f>Table134237122[[#This Row],[3rd Mean]]-(2.66*Table134237122[[#This Row],[MR Bar 3]])</f>
        <v>#N/A</v>
      </c>
      <c r="AE111" s="16" t="e">
        <f>IF(Table134237122[[#This Row],[Date]]="",#N/A,IF(Table134237122[[#This Row],[Date]]&lt;$BS$26,#N/A,$BP$26))</f>
        <v>#N/A</v>
      </c>
      <c r="AF111" s="17">
        <f>MAX(Table134237122[Cohort Size])*2</f>
        <v>1264</v>
      </c>
      <c r="AG111" s="61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1" s="64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1" s="54" t="e">
        <f>IF(Table134237122[[#This Row],[Mean Change]]=1,(Table134237122[[#This Row],[Standard Deviation]]*3)+$T111,#N/A)</f>
        <v>#N/A</v>
      </c>
      <c r="AJ111" s="55" t="e">
        <f>IF(Table134237122[[#This Row],[Mean Change]]=1,$T111-(Table134237122[[#This Row],[Standard Deviation]]*3),#N/A)</f>
        <v>#N/A</v>
      </c>
      <c r="AK111" s="54" t="e">
        <f>IF(Table134237122[[#This Row],[Mean Change]]=2,(Table134237122[[#This Row],[Standard Deviation]]*3)+$T111,#N/A)</f>
        <v>#N/A</v>
      </c>
      <c r="AL111" s="55" t="e">
        <f>IF(Table134237122[[#This Row],[Mean Change]]=2,$T111-(Table134237122[[#This Row],[Standard Deviation]]*3),#N/A)</f>
        <v>#N/A</v>
      </c>
      <c r="AM111" s="55" t="e">
        <f>IF(Table134237122[[#This Row],[Mean Change]]=3,(Table134237122[[#This Row],[Standard Deviation]]*3)+$T111,#N/A)</f>
        <v>#N/A</v>
      </c>
      <c r="AN111" s="55" t="e">
        <f>IF(Table134237122[[#This Row],[Mean Change]]=3,$T111-(Table134237122[[#This Row],[Standard Deviation]]*3),#N/A)</f>
        <v>#N/A</v>
      </c>
      <c r="AO111" s="55">
        <v>0.71613171756220007</v>
      </c>
      <c r="AP111" s="55">
        <v>0.6952282824378001</v>
      </c>
      <c r="AQ111" s="55" t="e">
        <f>IF(Table134237122[[#This Row],[Mean Change]]=5,(Table134237122[[#This Row],[Standard Deviation]]*3)+$T111,#N/A)</f>
        <v>#N/A</v>
      </c>
      <c r="AR111" s="55" t="e">
        <f>IF(Table134237122[[#This Row],[Mean Change]]=5,$T111-(Table134237122[[#This Row],[Standard Deviation]]*3),#N/A)</f>
        <v>#N/A</v>
      </c>
    </row>
    <row r="112" spans="2:44" ht="12.75" customHeight="1" x14ac:dyDescent="0.25">
      <c r="B112" s="9"/>
      <c r="C112" s="69"/>
      <c r="D112" s="70"/>
      <c r="E112" s="70" t="e">
        <f>IF(Table134237122[[#This Row],[Variable Name]]="",#N/A,Table134237122[[#This Row],[Variable Name]])</f>
        <v>#N/A</v>
      </c>
      <c r="F112" s="71" t="str">
        <f>IFERROR(IF(Table134237122[[#This Row],[Variable Name]]="","",IF(AG111&lt;&gt;AG112,"",ABS(Table134237122[[#This Row],[Variable Name]]-C111))),"")</f>
        <v/>
      </c>
      <c r="G112" s="72" t="e">
        <f>IF(Table134237122[[#This Row],[Mean Change]]=1,AVERAGEIFS(Table134237122[MR],Table134237122[Mean Change],1),#N/A)</f>
        <v>#N/A</v>
      </c>
      <c r="H112" s="72" t="e">
        <f>IF(Table134237122[[#This Row],[Mean Change]]=2,AVERAGEIFS(Table134237122[MR],Table134237122[Mean Change],2),#N/A)</f>
        <v>#N/A</v>
      </c>
      <c r="I112" s="72" t="e">
        <f>IF(Table134237122[[#This Row],[Mean Change]]=3,AVERAGEIFS(Table134237122[MR],Table134237122[Mean Change],3),#N/A)</f>
        <v>#N/A</v>
      </c>
      <c r="J112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2" s="73" t="str">
        <f>IF(ISERROR(Table134237122[[#This Row],[Mean Change]]),"",IF(Table134237122[[#This Row],[Variable Name]]="","",IF(Table134237122[[#This Row],[Mean Change]]=1,Table134237122[Variable Name],"")))</f>
        <v/>
      </c>
      <c r="L112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2" s="73" t="str">
        <f>IF(ISERROR(Table134237122[[#This Row],[Mean Change]]),"",IF(Table134237122[[#This Row],[Variable Name]]="","",IF(Table134237122[[#This Row],[Mean Change]]=2,Table134237122[Variable Name],"")))</f>
        <v/>
      </c>
      <c r="N112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2" s="73" t="str">
        <f>IF(ISERROR(Table134237122[[#This Row],[Mean Change]]),"",IF(Table134237122[[#This Row],[Variable Name]]="","",IF(Table134237122[[#This Row],[Mean Change]]=3,Table134237122[Variable Name],"")))</f>
        <v/>
      </c>
      <c r="P112" s="76">
        <v>0.70567999999999997</v>
      </c>
      <c r="Q112" s="73" t="str">
        <f>IF(ISERROR(Table134237122[[#This Row],[Mean Change]]),"",IF(Table134237122[[#This Row],[Variable Name]]="","",IF(Table134237122[[#This Row],[Mean Change]]=4,Table134237122[Variable Name],"")))</f>
        <v/>
      </c>
      <c r="R112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2" s="73" t="str">
        <f>IF(ISERROR(Table134237122[[#This Row],[Mean Change]]),"",IF(Table134237122[[#This Row],[Variable Name]]="","",IF(Table134237122[[#This Row],[Mean Change]]=5,Table134237122[Variable Name],"")))</f>
        <v/>
      </c>
      <c r="T112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2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2" s="74" t="e">
        <f>IF(Table134237122[[#This Row],[Mean Change]]=1,AVERAGEIFS(Table134237122[MR],Table134237122[MR],"&lt;"&amp;Table134237122[[#This Row],[UL MR]],Table134237122[Mean Change],1),#N/A)</f>
        <v>#N/A</v>
      </c>
      <c r="W112" s="74" t="e">
        <f>IF(Table134237122[[#This Row],[Mean Change]]=2,AVERAGEIFS(Table134237122[MR],Table134237122[MR],"&lt;"&amp;Table134237122[[#This Row],[UL MR]],Table134237122[Mean Change],2),#N/A)</f>
        <v>#N/A</v>
      </c>
      <c r="X112" s="74" t="e">
        <f>IF(Table134237122[[#This Row],[Mean Change]]=3,AVERAGEIFS(Table134237122[MR],Table134237122[MR],"&lt;"&amp;Table134237122[[#This Row],[UL MR]],Table134237122[Mean Change],3),#N/A)</f>
        <v>#N/A</v>
      </c>
      <c r="Y112" s="74" t="e">
        <f>Table134237122[[#This Row],[Process Mean]]+(2.66*Table134237122[[#This Row],[MR Bar]])</f>
        <v>#N/A</v>
      </c>
      <c r="Z112" s="74" t="e">
        <f>Table134237122[[#This Row],[2nd Mean]]+(2.66*Table134237122[[#This Row],[MR Bar 2]])</f>
        <v>#N/A</v>
      </c>
      <c r="AA112" s="74" t="e">
        <f>Table134237122[[#This Row],[3rd Mean]]+(2.66*Table134237122[[#This Row],[MR Bar 3]])</f>
        <v>#N/A</v>
      </c>
      <c r="AB112" s="74" t="e">
        <f>Table134237122[[#This Row],[Process Mean]]-(2.66*Table134237122[[#This Row],[MR Bar]])</f>
        <v>#N/A</v>
      </c>
      <c r="AC112" s="74" t="e">
        <f>Table134237122[[#This Row],[2nd Mean]]-(2.66*Table134237122[[#This Row],[MR Bar 2]])</f>
        <v>#N/A</v>
      </c>
      <c r="AD112" s="74" t="e">
        <f>Table134237122[[#This Row],[3rd Mean]]-(2.66*Table134237122[[#This Row],[MR Bar 3]])</f>
        <v>#N/A</v>
      </c>
      <c r="AE112" s="74" t="e">
        <f>IF(Table134237122[[#This Row],[Date]]="",#N/A,IF(Table134237122[[#This Row],[Date]]&lt;$BS$26,#N/A,$BP$26))</f>
        <v>#N/A</v>
      </c>
      <c r="AF112" s="75">
        <f>MAX(Table134237122[Cohort Size])*2</f>
        <v>1264</v>
      </c>
      <c r="AG112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2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2" s="79" t="e">
        <f>IF(Table134237122[[#This Row],[Mean Change]]=1,(Table134237122[[#This Row],[Standard Deviation]]*3)+$T112,#N/A)</f>
        <v>#N/A</v>
      </c>
      <c r="AJ112" s="79" t="e">
        <f>IF(Table134237122[[#This Row],[Mean Change]]=1,$T112-(Table134237122[[#This Row],[Standard Deviation]]*3),#N/A)</f>
        <v>#N/A</v>
      </c>
      <c r="AK112" s="79" t="e">
        <f>IF(Table134237122[[#This Row],[Mean Change]]=2,(Table134237122[[#This Row],[Standard Deviation]]*3)+$T112,#N/A)</f>
        <v>#N/A</v>
      </c>
      <c r="AL112" s="79" t="e">
        <f>IF(Table134237122[[#This Row],[Mean Change]]=2,$T112-(Table134237122[[#This Row],[Standard Deviation]]*3),#N/A)</f>
        <v>#N/A</v>
      </c>
      <c r="AM112" s="79" t="e">
        <f>IF(Table134237122[[#This Row],[Mean Change]]=3,(Table134237122[[#This Row],[Standard Deviation]]*3)+$T112,#N/A)</f>
        <v>#N/A</v>
      </c>
      <c r="AN112" s="79" t="e">
        <f>IF(Table134237122[[#This Row],[Mean Change]]=3,$T112-(Table134237122[[#This Row],[Standard Deviation]]*3),#N/A)</f>
        <v>#N/A</v>
      </c>
      <c r="AO112" s="55">
        <v>0.71613171756220007</v>
      </c>
      <c r="AP112" s="55">
        <v>0.6952282824378001</v>
      </c>
      <c r="AQ112" s="79" t="e">
        <f>IF(Table134237122[[#This Row],[Mean Change]]=5,(Table134237122[[#This Row],[Standard Deviation]]*3)+$T112,#N/A)</f>
        <v>#N/A</v>
      </c>
      <c r="AR112" s="79" t="e">
        <f>IF(Table134237122[[#This Row],[Mean Change]]=5,$T112-(Table134237122[[#This Row],[Standard Deviation]]*3),#N/A)</f>
        <v>#N/A</v>
      </c>
    </row>
    <row r="113" spans="2:44" ht="12.75" customHeight="1" x14ac:dyDescent="0.25">
      <c r="B113" s="9"/>
      <c r="C113" s="69"/>
      <c r="D113" s="70"/>
      <c r="E113" s="70" t="e">
        <f>IF(Table134237122[[#This Row],[Variable Name]]="",#N/A,Table134237122[[#This Row],[Variable Name]])</f>
        <v>#N/A</v>
      </c>
      <c r="F113" s="71" t="str">
        <f>IFERROR(IF(Table134237122[[#This Row],[Variable Name]]="","",IF(AG112&lt;&gt;AG113,"",ABS(Table134237122[[#This Row],[Variable Name]]-C112))),"")</f>
        <v/>
      </c>
      <c r="G113" s="72" t="e">
        <f>IF(Table134237122[[#This Row],[Mean Change]]=1,AVERAGEIFS(Table134237122[MR],Table134237122[Mean Change],1),#N/A)</f>
        <v>#N/A</v>
      </c>
      <c r="H113" s="72" t="e">
        <f>IF(Table134237122[[#This Row],[Mean Change]]=2,AVERAGEIFS(Table134237122[MR],Table134237122[Mean Change],2),#N/A)</f>
        <v>#N/A</v>
      </c>
      <c r="I113" s="72" t="e">
        <f>IF(Table134237122[[#This Row],[Mean Change]]=3,AVERAGEIFS(Table134237122[MR],Table134237122[Mean Change],3),#N/A)</f>
        <v>#N/A</v>
      </c>
      <c r="J113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3" s="73" t="str">
        <f>IF(ISERROR(Table134237122[[#This Row],[Mean Change]]),"",IF(Table134237122[[#This Row],[Variable Name]]="","",IF(Table134237122[[#This Row],[Mean Change]]=1,Table134237122[Variable Name],"")))</f>
        <v/>
      </c>
      <c r="L113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3" s="73" t="str">
        <f>IF(ISERROR(Table134237122[[#This Row],[Mean Change]]),"",IF(Table134237122[[#This Row],[Variable Name]]="","",IF(Table134237122[[#This Row],[Mean Change]]=2,Table134237122[Variable Name],"")))</f>
        <v/>
      </c>
      <c r="N113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3" s="73" t="str">
        <f>IF(ISERROR(Table134237122[[#This Row],[Mean Change]]),"",IF(Table134237122[[#This Row],[Variable Name]]="","",IF(Table134237122[[#This Row],[Mean Change]]=3,Table134237122[Variable Name],"")))</f>
        <v/>
      </c>
      <c r="P113" s="76">
        <v>0.70567999999999997</v>
      </c>
      <c r="Q113" s="73" t="str">
        <f>IF(ISERROR(Table134237122[[#This Row],[Mean Change]]),"",IF(Table134237122[[#This Row],[Variable Name]]="","",IF(Table134237122[[#This Row],[Mean Change]]=4,Table134237122[Variable Name],"")))</f>
        <v/>
      </c>
      <c r="R113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3" s="73" t="str">
        <f>IF(ISERROR(Table134237122[[#This Row],[Mean Change]]),"",IF(Table134237122[[#This Row],[Variable Name]]="","",IF(Table134237122[[#This Row],[Mean Change]]=5,Table134237122[Variable Name],"")))</f>
        <v/>
      </c>
      <c r="T113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3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3" s="74" t="e">
        <f>IF(Table134237122[[#This Row],[Mean Change]]=1,AVERAGEIFS(Table134237122[MR],Table134237122[MR],"&lt;"&amp;Table134237122[[#This Row],[UL MR]],Table134237122[Mean Change],1),#N/A)</f>
        <v>#N/A</v>
      </c>
      <c r="W113" s="74" t="e">
        <f>IF(Table134237122[[#This Row],[Mean Change]]=2,AVERAGEIFS(Table134237122[MR],Table134237122[MR],"&lt;"&amp;Table134237122[[#This Row],[UL MR]],Table134237122[Mean Change],2),#N/A)</f>
        <v>#N/A</v>
      </c>
      <c r="X113" s="74" t="e">
        <f>IF(Table134237122[[#This Row],[Mean Change]]=3,AVERAGEIFS(Table134237122[MR],Table134237122[MR],"&lt;"&amp;Table134237122[[#This Row],[UL MR]],Table134237122[Mean Change],3),#N/A)</f>
        <v>#N/A</v>
      </c>
      <c r="Y113" s="74" t="e">
        <f>Table134237122[[#This Row],[Process Mean]]+(2.66*Table134237122[[#This Row],[MR Bar]])</f>
        <v>#N/A</v>
      </c>
      <c r="Z113" s="74" t="e">
        <f>Table134237122[[#This Row],[2nd Mean]]+(2.66*Table134237122[[#This Row],[MR Bar 2]])</f>
        <v>#N/A</v>
      </c>
      <c r="AA113" s="74" t="e">
        <f>Table134237122[[#This Row],[3rd Mean]]+(2.66*Table134237122[[#This Row],[MR Bar 3]])</f>
        <v>#N/A</v>
      </c>
      <c r="AB113" s="74" t="e">
        <f>Table134237122[[#This Row],[Process Mean]]-(2.66*Table134237122[[#This Row],[MR Bar]])</f>
        <v>#N/A</v>
      </c>
      <c r="AC113" s="74" t="e">
        <f>Table134237122[[#This Row],[2nd Mean]]-(2.66*Table134237122[[#This Row],[MR Bar 2]])</f>
        <v>#N/A</v>
      </c>
      <c r="AD113" s="74" t="e">
        <f>Table134237122[[#This Row],[3rd Mean]]-(2.66*Table134237122[[#This Row],[MR Bar 3]])</f>
        <v>#N/A</v>
      </c>
      <c r="AE113" s="74" t="e">
        <f>IF(Table134237122[[#This Row],[Date]]="",#N/A,IF(Table134237122[[#This Row],[Date]]&lt;$BS$26,#N/A,$BP$26))</f>
        <v>#N/A</v>
      </c>
      <c r="AF113" s="75">
        <f>MAX(Table134237122[Cohort Size])*2</f>
        <v>1264</v>
      </c>
      <c r="AG113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3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3" s="79" t="e">
        <f>IF(Table134237122[[#This Row],[Mean Change]]=1,(Table134237122[[#This Row],[Standard Deviation]]*3)+$T113,#N/A)</f>
        <v>#N/A</v>
      </c>
      <c r="AJ113" s="79" t="e">
        <f>IF(Table134237122[[#This Row],[Mean Change]]=1,$T113-(Table134237122[[#This Row],[Standard Deviation]]*3),#N/A)</f>
        <v>#N/A</v>
      </c>
      <c r="AK113" s="79" t="e">
        <f>IF(Table134237122[[#This Row],[Mean Change]]=2,(Table134237122[[#This Row],[Standard Deviation]]*3)+$T113,#N/A)</f>
        <v>#N/A</v>
      </c>
      <c r="AL113" s="79" t="e">
        <f>IF(Table134237122[[#This Row],[Mean Change]]=2,$T113-(Table134237122[[#This Row],[Standard Deviation]]*3),#N/A)</f>
        <v>#N/A</v>
      </c>
      <c r="AM113" s="79" t="e">
        <f>IF(Table134237122[[#This Row],[Mean Change]]=3,(Table134237122[[#This Row],[Standard Deviation]]*3)+$T113,#N/A)</f>
        <v>#N/A</v>
      </c>
      <c r="AN113" s="79" t="e">
        <f>IF(Table134237122[[#This Row],[Mean Change]]=3,$T113-(Table134237122[[#This Row],[Standard Deviation]]*3),#N/A)</f>
        <v>#N/A</v>
      </c>
      <c r="AO113" s="55">
        <v>0.71613171756220007</v>
      </c>
      <c r="AP113" s="55">
        <v>0.6952282824378001</v>
      </c>
      <c r="AQ113" s="79" t="e">
        <f>IF(Table134237122[[#This Row],[Mean Change]]=5,(Table134237122[[#This Row],[Standard Deviation]]*3)+$T113,#N/A)</f>
        <v>#N/A</v>
      </c>
      <c r="AR113" s="79" t="e">
        <f>IF(Table134237122[[#This Row],[Mean Change]]=5,$T113-(Table134237122[[#This Row],[Standard Deviation]]*3),#N/A)</f>
        <v>#N/A</v>
      </c>
    </row>
    <row r="114" spans="2:44" ht="12.75" customHeight="1" x14ac:dyDescent="0.25">
      <c r="B114" s="9"/>
      <c r="C114" s="69"/>
      <c r="D114" s="70"/>
      <c r="E114" s="70" t="e">
        <f>IF(Table134237122[[#This Row],[Variable Name]]="",#N/A,Table134237122[[#This Row],[Variable Name]])</f>
        <v>#N/A</v>
      </c>
      <c r="F114" s="71" t="str">
        <f>IFERROR(IF(Table134237122[[#This Row],[Variable Name]]="","",IF(AG113&lt;&gt;AG114,"",ABS(Table134237122[[#This Row],[Variable Name]]-C113))),"")</f>
        <v/>
      </c>
      <c r="G114" s="72" t="e">
        <f>IF(Table134237122[[#This Row],[Mean Change]]=1,AVERAGEIFS(Table134237122[MR],Table134237122[Mean Change],1),#N/A)</f>
        <v>#N/A</v>
      </c>
      <c r="H114" s="72" t="e">
        <f>IF(Table134237122[[#This Row],[Mean Change]]=2,AVERAGEIFS(Table134237122[MR],Table134237122[Mean Change],2),#N/A)</f>
        <v>#N/A</v>
      </c>
      <c r="I114" s="72" t="e">
        <f>IF(Table134237122[[#This Row],[Mean Change]]=3,AVERAGEIFS(Table134237122[MR],Table134237122[Mean Change],3),#N/A)</f>
        <v>#N/A</v>
      </c>
      <c r="J114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4" s="73" t="str">
        <f>IF(ISERROR(Table134237122[[#This Row],[Mean Change]]),"",IF(Table134237122[[#This Row],[Variable Name]]="","",IF(Table134237122[[#This Row],[Mean Change]]=1,Table134237122[Variable Name],"")))</f>
        <v/>
      </c>
      <c r="L114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4" s="73" t="str">
        <f>IF(ISERROR(Table134237122[[#This Row],[Mean Change]]),"",IF(Table134237122[[#This Row],[Variable Name]]="","",IF(Table134237122[[#This Row],[Mean Change]]=2,Table134237122[Variable Name],"")))</f>
        <v/>
      </c>
      <c r="N114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4" s="73" t="str">
        <f>IF(ISERROR(Table134237122[[#This Row],[Mean Change]]),"",IF(Table134237122[[#This Row],[Variable Name]]="","",IF(Table134237122[[#This Row],[Mean Change]]=3,Table134237122[Variable Name],"")))</f>
        <v/>
      </c>
      <c r="P114" s="76">
        <v>0.70567999999999997</v>
      </c>
      <c r="Q114" s="73" t="str">
        <f>IF(ISERROR(Table134237122[[#This Row],[Mean Change]]),"",IF(Table134237122[[#This Row],[Variable Name]]="","",IF(Table134237122[[#This Row],[Mean Change]]=4,Table134237122[Variable Name],"")))</f>
        <v/>
      </c>
      <c r="R114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4" s="73" t="str">
        <f>IF(ISERROR(Table134237122[[#This Row],[Mean Change]]),"",IF(Table134237122[[#This Row],[Variable Name]]="","",IF(Table134237122[[#This Row],[Mean Change]]=5,Table134237122[Variable Name],"")))</f>
        <v/>
      </c>
      <c r="T114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4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4" s="74" t="e">
        <f>IF(Table134237122[[#This Row],[Mean Change]]=1,AVERAGEIFS(Table134237122[MR],Table134237122[MR],"&lt;"&amp;Table134237122[[#This Row],[UL MR]],Table134237122[Mean Change],1),#N/A)</f>
        <v>#N/A</v>
      </c>
      <c r="W114" s="74" t="e">
        <f>IF(Table134237122[[#This Row],[Mean Change]]=2,AVERAGEIFS(Table134237122[MR],Table134237122[MR],"&lt;"&amp;Table134237122[[#This Row],[UL MR]],Table134237122[Mean Change],2),#N/A)</f>
        <v>#N/A</v>
      </c>
      <c r="X114" s="74" t="e">
        <f>IF(Table134237122[[#This Row],[Mean Change]]=3,AVERAGEIFS(Table134237122[MR],Table134237122[MR],"&lt;"&amp;Table134237122[[#This Row],[UL MR]],Table134237122[Mean Change],3),#N/A)</f>
        <v>#N/A</v>
      </c>
      <c r="Y114" s="74" t="e">
        <f>Table134237122[[#This Row],[Process Mean]]+(2.66*Table134237122[[#This Row],[MR Bar]])</f>
        <v>#N/A</v>
      </c>
      <c r="Z114" s="74" t="e">
        <f>Table134237122[[#This Row],[2nd Mean]]+(2.66*Table134237122[[#This Row],[MR Bar 2]])</f>
        <v>#N/A</v>
      </c>
      <c r="AA114" s="74" t="e">
        <f>Table134237122[[#This Row],[3rd Mean]]+(2.66*Table134237122[[#This Row],[MR Bar 3]])</f>
        <v>#N/A</v>
      </c>
      <c r="AB114" s="74" t="e">
        <f>Table134237122[[#This Row],[Process Mean]]-(2.66*Table134237122[[#This Row],[MR Bar]])</f>
        <v>#N/A</v>
      </c>
      <c r="AC114" s="74" t="e">
        <f>Table134237122[[#This Row],[2nd Mean]]-(2.66*Table134237122[[#This Row],[MR Bar 2]])</f>
        <v>#N/A</v>
      </c>
      <c r="AD114" s="74" t="e">
        <f>Table134237122[[#This Row],[3rd Mean]]-(2.66*Table134237122[[#This Row],[MR Bar 3]])</f>
        <v>#N/A</v>
      </c>
      <c r="AE114" s="74" t="e">
        <f>IF(Table134237122[[#This Row],[Date]]="",#N/A,IF(Table134237122[[#This Row],[Date]]&lt;$BS$26,#N/A,$BP$26))</f>
        <v>#N/A</v>
      </c>
      <c r="AF114" s="75">
        <f>MAX(Table134237122[Cohort Size])*2</f>
        <v>1264</v>
      </c>
      <c r="AG114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4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4" s="79" t="e">
        <f>IF(Table134237122[[#This Row],[Mean Change]]=1,(Table134237122[[#This Row],[Standard Deviation]]*3)+$T114,#N/A)</f>
        <v>#N/A</v>
      </c>
      <c r="AJ114" s="79" t="e">
        <f>IF(Table134237122[[#This Row],[Mean Change]]=1,$T114-(Table134237122[[#This Row],[Standard Deviation]]*3),#N/A)</f>
        <v>#N/A</v>
      </c>
      <c r="AK114" s="79" t="e">
        <f>IF(Table134237122[[#This Row],[Mean Change]]=2,(Table134237122[[#This Row],[Standard Deviation]]*3)+$T114,#N/A)</f>
        <v>#N/A</v>
      </c>
      <c r="AL114" s="79" t="e">
        <f>IF(Table134237122[[#This Row],[Mean Change]]=2,$T114-(Table134237122[[#This Row],[Standard Deviation]]*3),#N/A)</f>
        <v>#N/A</v>
      </c>
      <c r="AM114" s="79" t="e">
        <f>IF(Table134237122[[#This Row],[Mean Change]]=3,(Table134237122[[#This Row],[Standard Deviation]]*3)+$T114,#N/A)</f>
        <v>#N/A</v>
      </c>
      <c r="AN114" s="79" t="e">
        <f>IF(Table134237122[[#This Row],[Mean Change]]=3,$T114-(Table134237122[[#This Row],[Standard Deviation]]*3),#N/A)</f>
        <v>#N/A</v>
      </c>
      <c r="AO114" s="55">
        <v>0.71613171756220007</v>
      </c>
      <c r="AP114" s="55">
        <v>0.6952282824378001</v>
      </c>
      <c r="AQ114" s="79" t="e">
        <f>IF(Table134237122[[#This Row],[Mean Change]]=5,(Table134237122[[#This Row],[Standard Deviation]]*3)+$T114,#N/A)</f>
        <v>#N/A</v>
      </c>
      <c r="AR114" s="79" t="e">
        <f>IF(Table134237122[[#This Row],[Mean Change]]=5,$T114-(Table134237122[[#This Row],[Standard Deviation]]*3),#N/A)</f>
        <v>#N/A</v>
      </c>
    </row>
    <row r="115" spans="2:44" ht="12.75" customHeight="1" x14ac:dyDescent="0.25">
      <c r="B115" s="9"/>
      <c r="C115" s="69"/>
      <c r="D115" s="70"/>
      <c r="E115" s="70" t="e">
        <f>IF(Table134237122[[#This Row],[Variable Name]]="",#N/A,Table134237122[[#This Row],[Variable Name]])</f>
        <v>#N/A</v>
      </c>
      <c r="F115" s="71" t="str">
        <f>IFERROR(IF(Table134237122[[#This Row],[Variable Name]]="","",IF(AG114&lt;&gt;AG115,"",ABS(Table134237122[[#This Row],[Variable Name]]-C114))),"")</f>
        <v/>
      </c>
      <c r="G115" s="72" t="e">
        <f>IF(Table134237122[[#This Row],[Mean Change]]=1,AVERAGEIFS(Table134237122[MR],Table134237122[Mean Change],1),#N/A)</f>
        <v>#N/A</v>
      </c>
      <c r="H115" s="72" t="e">
        <f>IF(Table134237122[[#This Row],[Mean Change]]=2,AVERAGEIFS(Table134237122[MR],Table134237122[Mean Change],2),#N/A)</f>
        <v>#N/A</v>
      </c>
      <c r="I115" s="72" t="e">
        <f>IF(Table134237122[[#This Row],[Mean Change]]=3,AVERAGEIFS(Table134237122[MR],Table134237122[Mean Change],3),#N/A)</f>
        <v>#N/A</v>
      </c>
      <c r="J115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5" s="73" t="str">
        <f>IF(ISERROR(Table134237122[[#This Row],[Mean Change]]),"",IF(Table134237122[[#This Row],[Variable Name]]="","",IF(Table134237122[[#This Row],[Mean Change]]=1,Table134237122[Variable Name],"")))</f>
        <v/>
      </c>
      <c r="L115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5" s="73" t="str">
        <f>IF(ISERROR(Table134237122[[#This Row],[Mean Change]]),"",IF(Table134237122[[#This Row],[Variable Name]]="","",IF(Table134237122[[#This Row],[Mean Change]]=2,Table134237122[Variable Name],"")))</f>
        <v/>
      </c>
      <c r="N115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5" s="73" t="str">
        <f>IF(ISERROR(Table134237122[[#This Row],[Mean Change]]),"",IF(Table134237122[[#This Row],[Variable Name]]="","",IF(Table134237122[[#This Row],[Mean Change]]=3,Table134237122[Variable Name],"")))</f>
        <v/>
      </c>
      <c r="P115" s="76">
        <v>0.70567999999999997</v>
      </c>
      <c r="Q115" s="73" t="str">
        <f>IF(ISERROR(Table134237122[[#This Row],[Mean Change]]),"",IF(Table134237122[[#This Row],[Variable Name]]="","",IF(Table134237122[[#This Row],[Mean Change]]=4,Table134237122[Variable Name],"")))</f>
        <v/>
      </c>
      <c r="R115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5" s="73" t="str">
        <f>IF(ISERROR(Table134237122[[#This Row],[Mean Change]]),"",IF(Table134237122[[#This Row],[Variable Name]]="","",IF(Table134237122[[#This Row],[Mean Change]]=5,Table134237122[Variable Name],"")))</f>
        <v/>
      </c>
      <c r="T115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5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5" s="74" t="e">
        <f>IF(Table134237122[[#This Row],[Mean Change]]=1,AVERAGEIFS(Table134237122[MR],Table134237122[MR],"&lt;"&amp;Table134237122[[#This Row],[UL MR]],Table134237122[Mean Change],1),#N/A)</f>
        <v>#N/A</v>
      </c>
      <c r="W115" s="74" t="e">
        <f>IF(Table134237122[[#This Row],[Mean Change]]=2,AVERAGEIFS(Table134237122[MR],Table134237122[MR],"&lt;"&amp;Table134237122[[#This Row],[UL MR]],Table134237122[Mean Change],2),#N/A)</f>
        <v>#N/A</v>
      </c>
      <c r="X115" s="74" t="e">
        <f>IF(Table134237122[[#This Row],[Mean Change]]=3,AVERAGEIFS(Table134237122[MR],Table134237122[MR],"&lt;"&amp;Table134237122[[#This Row],[UL MR]],Table134237122[Mean Change],3),#N/A)</f>
        <v>#N/A</v>
      </c>
      <c r="Y115" s="74" t="e">
        <f>Table134237122[[#This Row],[Process Mean]]+(2.66*Table134237122[[#This Row],[MR Bar]])</f>
        <v>#N/A</v>
      </c>
      <c r="Z115" s="74" t="e">
        <f>Table134237122[[#This Row],[2nd Mean]]+(2.66*Table134237122[[#This Row],[MR Bar 2]])</f>
        <v>#N/A</v>
      </c>
      <c r="AA115" s="74" t="e">
        <f>Table134237122[[#This Row],[3rd Mean]]+(2.66*Table134237122[[#This Row],[MR Bar 3]])</f>
        <v>#N/A</v>
      </c>
      <c r="AB115" s="74" t="e">
        <f>Table134237122[[#This Row],[Process Mean]]-(2.66*Table134237122[[#This Row],[MR Bar]])</f>
        <v>#N/A</v>
      </c>
      <c r="AC115" s="74" t="e">
        <f>Table134237122[[#This Row],[2nd Mean]]-(2.66*Table134237122[[#This Row],[MR Bar 2]])</f>
        <v>#N/A</v>
      </c>
      <c r="AD115" s="74" t="e">
        <f>Table134237122[[#This Row],[3rd Mean]]-(2.66*Table134237122[[#This Row],[MR Bar 3]])</f>
        <v>#N/A</v>
      </c>
      <c r="AE115" s="74" t="e">
        <f>IF(Table134237122[[#This Row],[Date]]="",#N/A,IF(Table134237122[[#This Row],[Date]]&lt;$BS$26,#N/A,$BP$26))</f>
        <v>#N/A</v>
      </c>
      <c r="AF115" s="75">
        <f>MAX(Table134237122[Cohort Size])*2</f>
        <v>1264</v>
      </c>
      <c r="AG115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5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5" s="79" t="e">
        <f>IF(Table134237122[[#This Row],[Mean Change]]=1,(Table134237122[[#This Row],[Standard Deviation]]*3)+$T115,#N/A)</f>
        <v>#N/A</v>
      </c>
      <c r="AJ115" s="79" t="e">
        <f>IF(Table134237122[[#This Row],[Mean Change]]=1,$T115-(Table134237122[[#This Row],[Standard Deviation]]*3),#N/A)</f>
        <v>#N/A</v>
      </c>
      <c r="AK115" s="79" t="e">
        <f>IF(Table134237122[[#This Row],[Mean Change]]=2,(Table134237122[[#This Row],[Standard Deviation]]*3)+$T115,#N/A)</f>
        <v>#N/A</v>
      </c>
      <c r="AL115" s="79" t="e">
        <f>IF(Table134237122[[#This Row],[Mean Change]]=2,$T115-(Table134237122[[#This Row],[Standard Deviation]]*3),#N/A)</f>
        <v>#N/A</v>
      </c>
      <c r="AM115" s="79" t="e">
        <f>IF(Table134237122[[#This Row],[Mean Change]]=3,(Table134237122[[#This Row],[Standard Deviation]]*3)+$T115,#N/A)</f>
        <v>#N/A</v>
      </c>
      <c r="AN115" s="79" t="e">
        <f>IF(Table134237122[[#This Row],[Mean Change]]=3,$T115-(Table134237122[[#This Row],[Standard Deviation]]*3),#N/A)</f>
        <v>#N/A</v>
      </c>
      <c r="AO115" s="55">
        <v>0.71613171756220007</v>
      </c>
      <c r="AP115" s="55">
        <v>0.6952282824378001</v>
      </c>
      <c r="AQ115" s="79" t="e">
        <f>IF(Table134237122[[#This Row],[Mean Change]]=5,(Table134237122[[#This Row],[Standard Deviation]]*3)+$T115,#N/A)</f>
        <v>#N/A</v>
      </c>
      <c r="AR115" s="79" t="e">
        <f>IF(Table134237122[[#This Row],[Mean Change]]=5,$T115-(Table134237122[[#This Row],[Standard Deviation]]*3),#N/A)</f>
        <v>#N/A</v>
      </c>
    </row>
    <row r="116" spans="2:44" ht="12.75" customHeight="1" x14ac:dyDescent="0.25">
      <c r="B116" s="9"/>
      <c r="C116" s="69"/>
      <c r="D116" s="70"/>
      <c r="E116" s="70" t="e">
        <f>IF(Table134237122[[#This Row],[Variable Name]]="",#N/A,Table134237122[[#This Row],[Variable Name]])</f>
        <v>#N/A</v>
      </c>
      <c r="F116" s="71" t="str">
        <f>IFERROR(IF(Table134237122[[#This Row],[Variable Name]]="","",IF(AG115&lt;&gt;AG116,"",ABS(Table134237122[[#This Row],[Variable Name]]-C115))),"")</f>
        <v/>
      </c>
      <c r="G116" s="72" t="e">
        <f>IF(Table134237122[[#This Row],[Mean Change]]=1,AVERAGEIFS(Table134237122[MR],Table134237122[Mean Change],1),#N/A)</f>
        <v>#N/A</v>
      </c>
      <c r="H116" s="72" t="e">
        <f>IF(Table134237122[[#This Row],[Mean Change]]=2,AVERAGEIFS(Table134237122[MR],Table134237122[Mean Change],2),#N/A)</f>
        <v>#N/A</v>
      </c>
      <c r="I116" s="72" t="e">
        <f>IF(Table134237122[[#This Row],[Mean Change]]=3,AVERAGEIFS(Table134237122[MR],Table134237122[Mean Change],3),#N/A)</f>
        <v>#N/A</v>
      </c>
      <c r="J116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6" s="73" t="str">
        <f>IF(ISERROR(Table134237122[[#This Row],[Mean Change]]),"",IF(Table134237122[[#This Row],[Variable Name]]="","",IF(Table134237122[[#This Row],[Mean Change]]=1,Table134237122[Variable Name],"")))</f>
        <v/>
      </c>
      <c r="L116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6" s="73" t="str">
        <f>IF(ISERROR(Table134237122[[#This Row],[Mean Change]]),"",IF(Table134237122[[#This Row],[Variable Name]]="","",IF(Table134237122[[#This Row],[Mean Change]]=2,Table134237122[Variable Name],"")))</f>
        <v/>
      </c>
      <c r="N116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6" s="73" t="str">
        <f>IF(ISERROR(Table134237122[[#This Row],[Mean Change]]),"",IF(Table134237122[[#This Row],[Variable Name]]="","",IF(Table134237122[[#This Row],[Mean Change]]=3,Table134237122[Variable Name],"")))</f>
        <v/>
      </c>
      <c r="P116" s="76">
        <v>0.70567999999999997</v>
      </c>
      <c r="Q116" s="73" t="str">
        <f>IF(ISERROR(Table134237122[[#This Row],[Mean Change]]),"",IF(Table134237122[[#This Row],[Variable Name]]="","",IF(Table134237122[[#This Row],[Mean Change]]=4,Table134237122[Variable Name],"")))</f>
        <v/>
      </c>
      <c r="R116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6" s="73" t="str">
        <f>IF(ISERROR(Table134237122[[#This Row],[Mean Change]]),"",IF(Table134237122[[#This Row],[Variable Name]]="","",IF(Table134237122[[#This Row],[Mean Change]]=5,Table134237122[Variable Name],"")))</f>
        <v/>
      </c>
      <c r="T116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6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6" s="74" t="e">
        <f>IF(Table134237122[[#This Row],[Mean Change]]=1,AVERAGEIFS(Table134237122[MR],Table134237122[MR],"&lt;"&amp;Table134237122[[#This Row],[UL MR]],Table134237122[Mean Change],1),#N/A)</f>
        <v>#N/A</v>
      </c>
      <c r="W116" s="74" t="e">
        <f>IF(Table134237122[[#This Row],[Mean Change]]=2,AVERAGEIFS(Table134237122[MR],Table134237122[MR],"&lt;"&amp;Table134237122[[#This Row],[UL MR]],Table134237122[Mean Change],2),#N/A)</f>
        <v>#N/A</v>
      </c>
      <c r="X116" s="74" t="e">
        <f>IF(Table134237122[[#This Row],[Mean Change]]=3,AVERAGEIFS(Table134237122[MR],Table134237122[MR],"&lt;"&amp;Table134237122[[#This Row],[UL MR]],Table134237122[Mean Change],3),#N/A)</f>
        <v>#N/A</v>
      </c>
      <c r="Y116" s="74" t="e">
        <f>Table134237122[[#This Row],[Process Mean]]+(2.66*Table134237122[[#This Row],[MR Bar]])</f>
        <v>#N/A</v>
      </c>
      <c r="Z116" s="74" t="e">
        <f>Table134237122[[#This Row],[2nd Mean]]+(2.66*Table134237122[[#This Row],[MR Bar 2]])</f>
        <v>#N/A</v>
      </c>
      <c r="AA116" s="74" t="e">
        <f>Table134237122[[#This Row],[3rd Mean]]+(2.66*Table134237122[[#This Row],[MR Bar 3]])</f>
        <v>#N/A</v>
      </c>
      <c r="AB116" s="74" t="e">
        <f>Table134237122[[#This Row],[Process Mean]]-(2.66*Table134237122[[#This Row],[MR Bar]])</f>
        <v>#N/A</v>
      </c>
      <c r="AC116" s="74" t="e">
        <f>Table134237122[[#This Row],[2nd Mean]]-(2.66*Table134237122[[#This Row],[MR Bar 2]])</f>
        <v>#N/A</v>
      </c>
      <c r="AD116" s="74" t="e">
        <f>Table134237122[[#This Row],[3rd Mean]]-(2.66*Table134237122[[#This Row],[MR Bar 3]])</f>
        <v>#N/A</v>
      </c>
      <c r="AE116" s="74" t="e">
        <f>IF(Table134237122[[#This Row],[Date]]="",#N/A,IF(Table134237122[[#This Row],[Date]]&lt;$BS$26,#N/A,$BP$26))</f>
        <v>#N/A</v>
      </c>
      <c r="AF116" s="75">
        <f>MAX(Table134237122[Cohort Size])*2</f>
        <v>1264</v>
      </c>
      <c r="AG116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6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6" s="79" t="e">
        <f>IF(Table134237122[[#This Row],[Mean Change]]=1,(Table134237122[[#This Row],[Standard Deviation]]*3)+$T116,#N/A)</f>
        <v>#N/A</v>
      </c>
      <c r="AJ116" s="79" t="e">
        <f>IF(Table134237122[[#This Row],[Mean Change]]=1,$T116-(Table134237122[[#This Row],[Standard Deviation]]*3),#N/A)</f>
        <v>#N/A</v>
      </c>
      <c r="AK116" s="79" t="e">
        <f>IF(Table134237122[[#This Row],[Mean Change]]=2,(Table134237122[[#This Row],[Standard Deviation]]*3)+$T116,#N/A)</f>
        <v>#N/A</v>
      </c>
      <c r="AL116" s="79" t="e">
        <f>IF(Table134237122[[#This Row],[Mean Change]]=2,$T116-(Table134237122[[#This Row],[Standard Deviation]]*3),#N/A)</f>
        <v>#N/A</v>
      </c>
      <c r="AM116" s="79" t="e">
        <f>IF(Table134237122[[#This Row],[Mean Change]]=3,(Table134237122[[#This Row],[Standard Deviation]]*3)+$T116,#N/A)</f>
        <v>#N/A</v>
      </c>
      <c r="AN116" s="79" t="e">
        <f>IF(Table134237122[[#This Row],[Mean Change]]=3,$T116-(Table134237122[[#This Row],[Standard Deviation]]*3),#N/A)</f>
        <v>#N/A</v>
      </c>
      <c r="AO116" s="55">
        <v>0.71613171756220007</v>
      </c>
      <c r="AP116" s="55">
        <v>0.6952282824378001</v>
      </c>
      <c r="AQ116" s="79" t="e">
        <f>IF(Table134237122[[#This Row],[Mean Change]]=5,(Table134237122[[#This Row],[Standard Deviation]]*3)+$T116,#N/A)</f>
        <v>#N/A</v>
      </c>
      <c r="AR116" s="79" t="e">
        <f>IF(Table134237122[[#This Row],[Mean Change]]=5,$T116-(Table134237122[[#This Row],[Standard Deviation]]*3),#N/A)</f>
        <v>#N/A</v>
      </c>
    </row>
    <row r="117" spans="2:44" ht="12.75" customHeight="1" x14ac:dyDescent="0.25">
      <c r="B117" s="9"/>
      <c r="C117" s="69"/>
      <c r="D117" s="70"/>
      <c r="E117" s="70" t="e">
        <f>IF(Table134237122[[#This Row],[Variable Name]]="",#N/A,Table134237122[[#This Row],[Variable Name]])</f>
        <v>#N/A</v>
      </c>
      <c r="F117" s="71" t="str">
        <f>IFERROR(IF(Table134237122[[#This Row],[Variable Name]]="","",IF(AG116&lt;&gt;AG117,"",ABS(Table134237122[[#This Row],[Variable Name]]-C116))),"")</f>
        <v/>
      </c>
      <c r="G117" s="72" t="e">
        <f>IF(Table134237122[[#This Row],[Mean Change]]=1,AVERAGEIFS(Table134237122[MR],Table134237122[Mean Change],1),#N/A)</f>
        <v>#N/A</v>
      </c>
      <c r="H117" s="72" t="e">
        <f>IF(Table134237122[[#This Row],[Mean Change]]=2,AVERAGEIFS(Table134237122[MR],Table134237122[Mean Change],2),#N/A)</f>
        <v>#N/A</v>
      </c>
      <c r="I117" s="72" t="e">
        <f>IF(Table134237122[[#This Row],[Mean Change]]=3,AVERAGEIFS(Table134237122[MR],Table134237122[Mean Change],3),#N/A)</f>
        <v>#N/A</v>
      </c>
      <c r="J117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7" s="73" t="str">
        <f>IF(ISERROR(Table134237122[[#This Row],[Mean Change]]),"",IF(Table134237122[[#This Row],[Variable Name]]="","",IF(Table134237122[[#This Row],[Mean Change]]=1,Table134237122[Variable Name],"")))</f>
        <v/>
      </c>
      <c r="L117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7" s="73" t="str">
        <f>IF(ISERROR(Table134237122[[#This Row],[Mean Change]]),"",IF(Table134237122[[#This Row],[Variable Name]]="","",IF(Table134237122[[#This Row],[Mean Change]]=2,Table134237122[Variable Name],"")))</f>
        <v/>
      </c>
      <c r="N117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7" s="73" t="str">
        <f>IF(ISERROR(Table134237122[[#This Row],[Mean Change]]),"",IF(Table134237122[[#This Row],[Variable Name]]="","",IF(Table134237122[[#This Row],[Mean Change]]=3,Table134237122[Variable Name],"")))</f>
        <v/>
      </c>
      <c r="P117" s="76">
        <v>0.70567999999999997</v>
      </c>
      <c r="Q117" s="73" t="str">
        <f>IF(ISERROR(Table134237122[[#This Row],[Mean Change]]),"",IF(Table134237122[[#This Row],[Variable Name]]="","",IF(Table134237122[[#This Row],[Mean Change]]=4,Table134237122[Variable Name],"")))</f>
        <v/>
      </c>
      <c r="R117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7" s="73" t="str">
        <f>IF(ISERROR(Table134237122[[#This Row],[Mean Change]]),"",IF(Table134237122[[#This Row],[Variable Name]]="","",IF(Table134237122[[#This Row],[Mean Change]]=5,Table134237122[Variable Name],"")))</f>
        <v/>
      </c>
      <c r="T117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7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7" s="74" t="e">
        <f>IF(Table134237122[[#This Row],[Mean Change]]=1,AVERAGEIFS(Table134237122[MR],Table134237122[MR],"&lt;"&amp;Table134237122[[#This Row],[UL MR]],Table134237122[Mean Change],1),#N/A)</f>
        <v>#N/A</v>
      </c>
      <c r="W117" s="74" t="e">
        <f>IF(Table134237122[[#This Row],[Mean Change]]=2,AVERAGEIFS(Table134237122[MR],Table134237122[MR],"&lt;"&amp;Table134237122[[#This Row],[UL MR]],Table134237122[Mean Change],2),#N/A)</f>
        <v>#N/A</v>
      </c>
      <c r="X117" s="74" t="e">
        <f>IF(Table134237122[[#This Row],[Mean Change]]=3,AVERAGEIFS(Table134237122[MR],Table134237122[MR],"&lt;"&amp;Table134237122[[#This Row],[UL MR]],Table134237122[Mean Change],3),#N/A)</f>
        <v>#N/A</v>
      </c>
      <c r="Y117" s="74" t="e">
        <f>Table134237122[[#This Row],[Process Mean]]+(2.66*Table134237122[[#This Row],[MR Bar]])</f>
        <v>#N/A</v>
      </c>
      <c r="Z117" s="74" t="e">
        <f>Table134237122[[#This Row],[2nd Mean]]+(2.66*Table134237122[[#This Row],[MR Bar 2]])</f>
        <v>#N/A</v>
      </c>
      <c r="AA117" s="74" t="e">
        <f>Table134237122[[#This Row],[3rd Mean]]+(2.66*Table134237122[[#This Row],[MR Bar 3]])</f>
        <v>#N/A</v>
      </c>
      <c r="AB117" s="74" t="e">
        <f>Table134237122[[#This Row],[Process Mean]]-(2.66*Table134237122[[#This Row],[MR Bar]])</f>
        <v>#N/A</v>
      </c>
      <c r="AC117" s="74" t="e">
        <f>Table134237122[[#This Row],[2nd Mean]]-(2.66*Table134237122[[#This Row],[MR Bar 2]])</f>
        <v>#N/A</v>
      </c>
      <c r="AD117" s="74" t="e">
        <f>Table134237122[[#This Row],[3rd Mean]]-(2.66*Table134237122[[#This Row],[MR Bar 3]])</f>
        <v>#N/A</v>
      </c>
      <c r="AE117" s="74" t="e">
        <f>IF(Table134237122[[#This Row],[Date]]="",#N/A,IF(Table134237122[[#This Row],[Date]]&lt;$BS$26,#N/A,$BP$26))</f>
        <v>#N/A</v>
      </c>
      <c r="AF117" s="75">
        <f>MAX(Table134237122[Cohort Size])*2</f>
        <v>1264</v>
      </c>
      <c r="AG117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7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7" s="79" t="e">
        <f>IF(Table134237122[[#This Row],[Mean Change]]=1,(Table134237122[[#This Row],[Standard Deviation]]*3)+$T117,#N/A)</f>
        <v>#N/A</v>
      </c>
      <c r="AJ117" s="79" t="e">
        <f>IF(Table134237122[[#This Row],[Mean Change]]=1,$T117-(Table134237122[[#This Row],[Standard Deviation]]*3),#N/A)</f>
        <v>#N/A</v>
      </c>
      <c r="AK117" s="79" t="e">
        <f>IF(Table134237122[[#This Row],[Mean Change]]=2,(Table134237122[[#This Row],[Standard Deviation]]*3)+$T117,#N/A)</f>
        <v>#N/A</v>
      </c>
      <c r="AL117" s="79" t="e">
        <f>IF(Table134237122[[#This Row],[Mean Change]]=2,$T117-(Table134237122[[#This Row],[Standard Deviation]]*3),#N/A)</f>
        <v>#N/A</v>
      </c>
      <c r="AM117" s="79" t="e">
        <f>IF(Table134237122[[#This Row],[Mean Change]]=3,(Table134237122[[#This Row],[Standard Deviation]]*3)+$T117,#N/A)</f>
        <v>#N/A</v>
      </c>
      <c r="AN117" s="79" t="e">
        <f>IF(Table134237122[[#This Row],[Mean Change]]=3,$T117-(Table134237122[[#This Row],[Standard Deviation]]*3),#N/A)</f>
        <v>#N/A</v>
      </c>
      <c r="AO117" s="55">
        <v>0.71613171756220007</v>
      </c>
      <c r="AP117" s="55">
        <v>0.6952282824378001</v>
      </c>
      <c r="AQ117" s="79" t="e">
        <f>IF(Table134237122[[#This Row],[Mean Change]]=5,(Table134237122[[#This Row],[Standard Deviation]]*3)+$T117,#N/A)</f>
        <v>#N/A</v>
      </c>
      <c r="AR117" s="79" t="e">
        <f>IF(Table134237122[[#This Row],[Mean Change]]=5,$T117-(Table134237122[[#This Row],[Standard Deviation]]*3),#N/A)</f>
        <v>#N/A</v>
      </c>
    </row>
    <row r="118" spans="2:44" ht="12.75" customHeight="1" x14ac:dyDescent="0.25">
      <c r="B118" s="9"/>
      <c r="C118" s="69"/>
      <c r="D118" s="70"/>
      <c r="E118" s="70" t="e">
        <f>IF(Table134237122[[#This Row],[Variable Name]]="",#N/A,Table134237122[[#This Row],[Variable Name]])</f>
        <v>#N/A</v>
      </c>
      <c r="F118" s="71" t="str">
        <f>IFERROR(IF(Table134237122[[#This Row],[Variable Name]]="","",IF(AG117&lt;&gt;AG118,"",ABS(Table134237122[[#This Row],[Variable Name]]-C117))),"")</f>
        <v/>
      </c>
      <c r="G118" s="72" t="e">
        <f>IF(Table134237122[[#This Row],[Mean Change]]=1,AVERAGEIFS(Table134237122[MR],Table134237122[Mean Change],1),#N/A)</f>
        <v>#N/A</v>
      </c>
      <c r="H118" s="72" t="e">
        <f>IF(Table134237122[[#This Row],[Mean Change]]=2,AVERAGEIFS(Table134237122[MR],Table134237122[Mean Change],2),#N/A)</f>
        <v>#N/A</v>
      </c>
      <c r="I118" s="72" t="e">
        <f>IF(Table134237122[[#This Row],[Mean Change]]=3,AVERAGEIFS(Table134237122[MR],Table134237122[Mean Change],3),#N/A)</f>
        <v>#N/A</v>
      </c>
      <c r="J118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8" s="73" t="str">
        <f>IF(ISERROR(Table134237122[[#This Row],[Mean Change]]),"",IF(Table134237122[[#This Row],[Variable Name]]="","",IF(Table134237122[[#This Row],[Mean Change]]=1,Table134237122[Variable Name],"")))</f>
        <v/>
      </c>
      <c r="L118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8" s="73" t="str">
        <f>IF(ISERROR(Table134237122[[#This Row],[Mean Change]]),"",IF(Table134237122[[#This Row],[Variable Name]]="","",IF(Table134237122[[#This Row],[Mean Change]]=2,Table134237122[Variable Name],"")))</f>
        <v/>
      </c>
      <c r="N118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8" s="73" t="str">
        <f>IF(ISERROR(Table134237122[[#This Row],[Mean Change]]),"",IF(Table134237122[[#This Row],[Variable Name]]="","",IF(Table134237122[[#This Row],[Mean Change]]=3,Table134237122[Variable Name],"")))</f>
        <v/>
      </c>
      <c r="P118" s="76">
        <v>0.70567999999999997</v>
      </c>
      <c r="Q118" s="73" t="str">
        <f>IF(ISERROR(Table134237122[[#This Row],[Mean Change]]),"",IF(Table134237122[[#This Row],[Variable Name]]="","",IF(Table134237122[[#This Row],[Mean Change]]=4,Table134237122[Variable Name],"")))</f>
        <v/>
      </c>
      <c r="R118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8" s="73" t="str">
        <f>IF(ISERROR(Table134237122[[#This Row],[Mean Change]]),"",IF(Table134237122[[#This Row],[Variable Name]]="","",IF(Table134237122[[#This Row],[Mean Change]]=5,Table134237122[Variable Name],"")))</f>
        <v/>
      </c>
      <c r="T118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8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8" s="74" t="e">
        <f>IF(Table134237122[[#This Row],[Mean Change]]=1,AVERAGEIFS(Table134237122[MR],Table134237122[MR],"&lt;"&amp;Table134237122[[#This Row],[UL MR]],Table134237122[Mean Change],1),#N/A)</f>
        <v>#N/A</v>
      </c>
      <c r="W118" s="74" t="e">
        <f>IF(Table134237122[[#This Row],[Mean Change]]=2,AVERAGEIFS(Table134237122[MR],Table134237122[MR],"&lt;"&amp;Table134237122[[#This Row],[UL MR]],Table134237122[Mean Change],2),#N/A)</f>
        <v>#N/A</v>
      </c>
      <c r="X118" s="74" t="e">
        <f>IF(Table134237122[[#This Row],[Mean Change]]=3,AVERAGEIFS(Table134237122[MR],Table134237122[MR],"&lt;"&amp;Table134237122[[#This Row],[UL MR]],Table134237122[Mean Change],3),#N/A)</f>
        <v>#N/A</v>
      </c>
      <c r="Y118" s="74" t="e">
        <f>Table134237122[[#This Row],[Process Mean]]+(2.66*Table134237122[[#This Row],[MR Bar]])</f>
        <v>#N/A</v>
      </c>
      <c r="Z118" s="74" t="e">
        <f>Table134237122[[#This Row],[2nd Mean]]+(2.66*Table134237122[[#This Row],[MR Bar 2]])</f>
        <v>#N/A</v>
      </c>
      <c r="AA118" s="74" t="e">
        <f>Table134237122[[#This Row],[3rd Mean]]+(2.66*Table134237122[[#This Row],[MR Bar 3]])</f>
        <v>#N/A</v>
      </c>
      <c r="AB118" s="74" t="e">
        <f>Table134237122[[#This Row],[Process Mean]]-(2.66*Table134237122[[#This Row],[MR Bar]])</f>
        <v>#N/A</v>
      </c>
      <c r="AC118" s="74" t="e">
        <f>Table134237122[[#This Row],[2nd Mean]]-(2.66*Table134237122[[#This Row],[MR Bar 2]])</f>
        <v>#N/A</v>
      </c>
      <c r="AD118" s="74" t="e">
        <f>Table134237122[[#This Row],[3rd Mean]]-(2.66*Table134237122[[#This Row],[MR Bar 3]])</f>
        <v>#N/A</v>
      </c>
      <c r="AE118" s="74" t="e">
        <f>IF(Table134237122[[#This Row],[Date]]="",#N/A,IF(Table134237122[[#This Row],[Date]]&lt;$BS$26,#N/A,$BP$26))</f>
        <v>#N/A</v>
      </c>
      <c r="AF118" s="75">
        <f>MAX(Table134237122[Cohort Size])*2</f>
        <v>1264</v>
      </c>
      <c r="AG118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8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8" s="79" t="e">
        <f>IF(Table134237122[[#This Row],[Mean Change]]=1,(Table134237122[[#This Row],[Standard Deviation]]*3)+$T118,#N/A)</f>
        <v>#N/A</v>
      </c>
      <c r="AJ118" s="79" t="e">
        <f>IF(Table134237122[[#This Row],[Mean Change]]=1,$T118-(Table134237122[[#This Row],[Standard Deviation]]*3),#N/A)</f>
        <v>#N/A</v>
      </c>
      <c r="AK118" s="79" t="e">
        <f>IF(Table134237122[[#This Row],[Mean Change]]=2,(Table134237122[[#This Row],[Standard Deviation]]*3)+$T118,#N/A)</f>
        <v>#N/A</v>
      </c>
      <c r="AL118" s="79" t="e">
        <f>IF(Table134237122[[#This Row],[Mean Change]]=2,$T118-(Table134237122[[#This Row],[Standard Deviation]]*3),#N/A)</f>
        <v>#N/A</v>
      </c>
      <c r="AM118" s="79" t="e">
        <f>IF(Table134237122[[#This Row],[Mean Change]]=3,(Table134237122[[#This Row],[Standard Deviation]]*3)+$T118,#N/A)</f>
        <v>#N/A</v>
      </c>
      <c r="AN118" s="79" t="e">
        <f>IF(Table134237122[[#This Row],[Mean Change]]=3,$T118-(Table134237122[[#This Row],[Standard Deviation]]*3),#N/A)</f>
        <v>#N/A</v>
      </c>
      <c r="AO118" s="55">
        <v>0.71613171756220007</v>
      </c>
      <c r="AP118" s="55">
        <v>0.6952282824378001</v>
      </c>
      <c r="AQ118" s="79" t="e">
        <f>IF(Table134237122[[#This Row],[Mean Change]]=5,(Table134237122[[#This Row],[Standard Deviation]]*3)+$T118,#N/A)</f>
        <v>#N/A</v>
      </c>
      <c r="AR118" s="79" t="e">
        <f>IF(Table134237122[[#This Row],[Mean Change]]=5,$T118-(Table134237122[[#This Row],[Standard Deviation]]*3),#N/A)</f>
        <v>#N/A</v>
      </c>
    </row>
    <row r="119" spans="2:44" ht="12.75" customHeight="1" x14ac:dyDescent="0.25">
      <c r="B119" s="9"/>
      <c r="C119" s="69"/>
      <c r="D119" s="70"/>
      <c r="E119" s="70" t="e">
        <f>IF(Table134237122[[#This Row],[Variable Name]]="",#N/A,Table134237122[[#This Row],[Variable Name]])</f>
        <v>#N/A</v>
      </c>
      <c r="F119" s="71" t="str">
        <f>IFERROR(IF(Table134237122[[#This Row],[Variable Name]]="","",IF(AG118&lt;&gt;AG119,"",ABS(Table134237122[[#This Row],[Variable Name]]-C118))),"")</f>
        <v/>
      </c>
      <c r="G119" s="72" t="e">
        <f>IF(Table134237122[[#This Row],[Mean Change]]=1,AVERAGEIFS(Table134237122[MR],Table134237122[Mean Change],1),#N/A)</f>
        <v>#N/A</v>
      </c>
      <c r="H119" s="72" t="e">
        <f>IF(Table134237122[[#This Row],[Mean Change]]=2,AVERAGEIFS(Table134237122[MR],Table134237122[Mean Change],2),#N/A)</f>
        <v>#N/A</v>
      </c>
      <c r="I119" s="72" t="e">
        <f>IF(Table134237122[[#This Row],[Mean Change]]=3,AVERAGEIFS(Table134237122[MR],Table134237122[Mean Change],3),#N/A)</f>
        <v>#N/A</v>
      </c>
      <c r="J119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19" s="73" t="str">
        <f>IF(ISERROR(Table134237122[[#This Row],[Mean Change]]),"",IF(Table134237122[[#This Row],[Variable Name]]="","",IF(Table134237122[[#This Row],[Mean Change]]=1,Table134237122[Variable Name],"")))</f>
        <v/>
      </c>
      <c r="L119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19" s="73" t="str">
        <f>IF(ISERROR(Table134237122[[#This Row],[Mean Change]]),"",IF(Table134237122[[#This Row],[Variable Name]]="","",IF(Table134237122[[#This Row],[Mean Change]]=2,Table134237122[Variable Name],"")))</f>
        <v/>
      </c>
      <c r="N119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19" s="73" t="str">
        <f>IF(ISERROR(Table134237122[[#This Row],[Mean Change]]),"",IF(Table134237122[[#This Row],[Variable Name]]="","",IF(Table134237122[[#This Row],[Mean Change]]=3,Table134237122[Variable Name],"")))</f>
        <v/>
      </c>
      <c r="P119" s="76">
        <v>0.70567999999999997</v>
      </c>
      <c r="Q119" s="73" t="str">
        <f>IF(ISERROR(Table134237122[[#This Row],[Mean Change]]),"",IF(Table134237122[[#This Row],[Variable Name]]="","",IF(Table134237122[[#This Row],[Mean Change]]=4,Table134237122[Variable Name],"")))</f>
        <v/>
      </c>
      <c r="R119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19" s="73" t="str">
        <f>IF(ISERROR(Table134237122[[#This Row],[Mean Change]]),"",IF(Table134237122[[#This Row],[Variable Name]]="","",IF(Table134237122[[#This Row],[Mean Change]]=5,Table134237122[Variable Name],"")))</f>
        <v/>
      </c>
      <c r="T119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19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19" s="74" t="e">
        <f>IF(Table134237122[[#This Row],[Mean Change]]=1,AVERAGEIFS(Table134237122[MR],Table134237122[MR],"&lt;"&amp;Table134237122[[#This Row],[UL MR]],Table134237122[Mean Change],1),#N/A)</f>
        <v>#N/A</v>
      </c>
      <c r="W119" s="74" t="e">
        <f>IF(Table134237122[[#This Row],[Mean Change]]=2,AVERAGEIFS(Table134237122[MR],Table134237122[MR],"&lt;"&amp;Table134237122[[#This Row],[UL MR]],Table134237122[Mean Change],2),#N/A)</f>
        <v>#N/A</v>
      </c>
      <c r="X119" s="74" t="e">
        <f>IF(Table134237122[[#This Row],[Mean Change]]=3,AVERAGEIFS(Table134237122[MR],Table134237122[MR],"&lt;"&amp;Table134237122[[#This Row],[UL MR]],Table134237122[Mean Change],3),#N/A)</f>
        <v>#N/A</v>
      </c>
      <c r="Y119" s="74" t="e">
        <f>Table134237122[[#This Row],[Process Mean]]+(2.66*Table134237122[[#This Row],[MR Bar]])</f>
        <v>#N/A</v>
      </c>
      <c r="Z119" s="74" t="e">
        <f>Table134237122[[#This Row],[2nd Mean]]+(2.66*Table134237122[[#This Row],[MR Bar 2]])</f>
        <v>#N/A</v>
      </c>
      <c r="AA119" s="74" t="e">
        <f>Table134237122[[#This Row],[3rd Mean]]+(2.66*Table134237122[[#This Row],[MR Bar 3]])</f>
        <v>#N/A</v>
      </c>
      <c r="AB119" s="74" t="e">
        <f>Table134237122[[#This Row],[Process Mean]]-(2.66*Table134237122[[#This Row],[MR Bar]])</f>
        <v>#N/A</v>
      </c>
      <c r="AC119" s="74" t="e">
        <f>Table134237122[[#This Row],[2nd Mean]]-(2.66*Table134237122[[#This Row],[MR Bar 2]])</f>
        <v>#N/A</v>
      </c>
      <c r="AD119" s="74" t="e">
        <f>Table134237122[[#This Row],[3rd Mean]]-(2.66*Table134237122[[#This Row],[MR Bar 3]])</f>
        <v>#N/A</v>
      </c>
      <c r="AE119" s="74" t="e">
        <f>IF(Table134237122[[#This Row],[Date]]="",#N/A,IF(Table134237122[[#This Row],[Date]]&lt;$BS$26,#N/A,$BP$26))</f>
        <v>#N/A</v>
      </c>
      <c r="AF119" s="75">
        <f>MAX(Table134237122[Cohort Size])*2</f>
        <v>1264</v>
      </c>
      <c r="AG119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19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19" s="79" t="e">
        <f>IF(Table134237122[[#This Row],[Mean Change]]=1,(Table134237122[[#This Row],[Standard Deviation]]*3)+$T119,#N/A)</f>
        <v>#N/A</v>
      </c>
      <c r="AJ119" s="79" t="e">
        <f>IF(Table134237122[[#This Row],[Mean Change]]=1,$T119-(Table134237122[[#This Row],[Standard Deviation]]*3),#N/A)</f>
        <v>#N/A</v>
      </c>
      <c r="AK119" s="79" t="e">
        <f>IF(Table134237122[[#This Row],[Mean Change]]=2,(Table134237122[[#This Row],[Standard Deviation]]*3)+$T119,#N/A)</f>
        <v>#N/A</v>
      </c>
      <c r="AL119" s="79" t="e">
        <f>IF(Table134237122[[#This Row],[Mean Change]]=2,$T119-(Table134237122[[#This Row],[Standard Deviation]]*3),#N/A)</f>
        <v>#N/A</v>
      </c>
      <c r="AM119" s="79" t="e">
        <f>IF(Table134237122[[#This Row],[Mean Change]]=3,(Table134237122[[#This Row],[Standard Deviation]]*3)+$T119,#N/A)</f>
        <v>#N/A</v>
      </c>
      <c r="AN119" s="79" t="e">
        <f>IF(Table134237122[[#This Row],[Mean Change]]=3,$T119-(Table134237122[[#This Row],[Standard Deviation]]*3),#N/A)</f>
        <v>#N/A</v>
      </c>
      <c r="AO119" s="55">
        <v>0.71613171756220007</v>
      </c>
      <c r="AP119" s="55">
        <v>0.6952282824378001</v>
      </c>
      <c r="AQ119" s="79" t="e">
        <f>IF(Table134237122[[#This Row],[Mean Change]]=5,(Table134237122[[#This Row],[Standard Deviation]]*3)+$T119,#N/A)</f>
        <v>#N/A</v>
      </c>
      <c r="AR119" s="79" t="e">
        <f>IF(Table134237122[[#This Row],[Mean Change]]=5,$T119-(Table134237122[[#This Row],[Standard Deviation]]*3),#N/A)</f>
        <v>#N/A</v>
      </c>
    </row>
    <row r="120" spans="2:44" ht="12.75" customHeight="1" x14ac:dyDescent="0.25">
      <c r="B120" s="9"/>
      <c r="C120" s="69"/>
      <c r="D120" s="70"/>
      <c r="E120" s="70" t="e">
        <f>IF(Table134237122[[#This Row],[Variable Name]]="",#N/A,Table134237122[[#This Row],[Variable Name]])</f>
        <v>#N/A</v>
      </c>
      <c r="F120" s="71" t="str">
        <f>IFERROR(IF(Table134237122[[#This Row],[Variable Name]]="","",IF(AG119&lt;&gt;AG120,"",ABS(Table134237122[[#This Row],[Variable Name]]-C119))),"")</f>
        <v/>
      </c>
      <c r="G120" s="72" t="e">
        <f>IF(Table134237122[[#This Row],[Mean Change]]=1,AVERAGEIFS(Table134237122[MR],Table134237122[Mean Change],1),#N/A)</f>
        <v>#N/A</v>
      </c>
      <c r="H120" s="72" t="e">
        <f>IF(Table134237122[[#This Row],[Mean Change]]=2,AVERAGEIFS(Table134237122[MR],Table134237122[Mean Change],2),#N/A)</f>
        <v>#N/A</v>
      </c>
      <c r="I120" s="72" t="e">
        <f>IF(Table134237122[[#This Row],[Mean Change]]=3,AVERAGEIFS(Table134237122[MR],Table134237122[Mean Change],3),#N/A)</f>
        <v>#N/A</v>
      </c>
      <c r="J120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0" s="73" t="str">
        <f>IF(ISERROR(Table134237122[[#This Row],[Mean Change]]),"",IF(Table134237122[[#This Row],[Variable Name]]="","",IF(Table134237122[[#This Row],[Mean Change]]=1,Table134237122[Variable Name],"")))</f>
        <v/>
      </c>
      <c r="L120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0" s="73" t="str">
        <f>IF(ISERROR(Table134237122[[#This Row],[Mean Change]]),"",IF(Table134237122[[#This Row],[Variable Name]]="","",IF(Table134237122[[#This Row],[Mean Change]]=2,Table134237122[Variable Name],"")))</f>
        <v/>
      </c>
      <c r="N120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0" s="73" t="str">
        <f>IF(ISERROR(Table134237122[[#This Row],[Mean Change]]),"",IF(Table134237122[[#This Row],[Variable Name]]="","",IF(Table134237122[[#This Row],[Mean Change]]=3,Table134237122[Variable Name],"")))</f>
        <v/>
      </c>
      <c r="P120" s="76">
        <v>0.70567999999999997</v>
      </c>
      <c r="Q120" s="73" t="str">
        <f>IF(ISERROR(Table134237122[[#This Row],[Mean Change]]),"",IF(Table134237122[[#This Row],[Variable Name]]="","",IF(Table134237122[[#This Row],[Mean Change]]=4,Table134237122[Variable Name],"")))</f>
        <v/>
      </c>
      <c r="R120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0" s="73" t="str">
        <f>IF(ISERROR(Table134237122[[#This Row],[Mean Change]]),"",IF(Table134237122[[#This Row],[Variable Name]]="","",IF(Table134237122[[#This Row],[Mean Change]]=5,Table134237122[Variable Name],"")))</f>
        <v/>
      </c>
      <c r="T120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0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0" s="74" t="e">
        <f>IF(Table134237122[[#This Row],[Mean Change]]=1,AVERAGEIFS(Table134237122[MR],Table134237122[MR],"&lt;"&amp;Table134237122[[#This Row],[UL MR]],Table134237122[Mean Change],1),#N/A)</f>
        <v>#N/A</v>
      </c>
      <c r="W120" s="74" t="e">
        <f>IF(Table134237122[[#This Row],[Mean Change]]=2,AVERAGEIFS(Table134237122[MR],Table134237122[MR],"&lt;"&amp;Table134237122[[#This Row],[UL MR]],Table134237122[Mean Change],2),#N/A)</f>
        <v>#N/A</v>
      </c>
      <c r="X120" s="74" t="e">
        <f>IF(Table134237122[[#This Row],[Mean Change]]=3,AVERAGEIFS(Table134237122[MR],Table134237122[MR],"&lt;"&amp;Table134237122[[#This Row],[UL MR]],Table134237122[Mean Change],3),#N/A)</f>
        <v>#N/A</v>
      </c>
      <c r="Y120" s="74" t="e">
        <f>Table134237122[[#This Row],[Process Mean]]+(2.66*Table134237122[[#This Row],[MR Bar]])</f>
        <v>#N/A</v>
      </c>
      <c r="Z120" s="74" t="e">
        <f>Table134237122[[#This Row],[2nd Mean]]+(2.66*Table134237122[[#This Row],[MR Bar 2]])</f>
        <v>#N/A</v>
      </c>
      <c r="AA120" s="74" t="e">
        <f>Table134237122[[#This Row],[3rd Mean]]+(2.66*Table134237122[[#This Row],[MR Bar 3]])</f>
        <v>#N/A</v>
      </c>
      <c r="AB120" s="74" t="e">
        <f>Table134237122[[#This Row],[Process Mean]]-(2.66*Table134237122[[#This Row],[MR Bar]])</f>
        <v>#N/A</v>
      </c>
      <c r="AC120" s="74" t="e">
        <f>Table134237122[[#This Row],[2nd Mean]]-(2.66*Table134237122[[#This Row],[MR Bar 2]])</f>
        <v>#N/A</v>
      </c>
      <c r="AD120" s="74" t="e">
        <f>Table134237122[[#This Row],[3rd Mean]]-(2.66*Table134237122[[#This Row],[MR Bar 3]])</f>
        <v>#N/A</v>
      </c>
      <c r="AE120" s="74" t="e">
        <f>IF(Table134237122[[#This Row],[Date]]="",#N/A,IF(Table134237122[[#This Row],[Date]]&lt;$BS$26,#N/A,$BP$26))</f>
        <v>#N/A</v>
      </c>
      <c r="AF120" s="75">
        <f>MAX(Table134237122[Cohort Size])*2</f>
        <v>1264</v>
      </c>
      <c r="AG120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0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0" s="79" t="e">
        <f>IF(Table134237122[[#This Row],[Mean Change]]=1,(Table134237122[[#This Row],[Standard Deviation]]*3)+$T120,#N/A)</f>
        <v>#N/A</v>
      </c>
      <c r="AJ120" s="79" t="e">
        <f>IF(Table134237122[[#This Row],[Mean Change]]=1,$T120-(Table134237122[[#This Row],[Standard Deviation]]*3),#N/A)</f>
        <v>#N/A</v>
      </c>
      <c r="AK120" s="79" t="e">
        <f>IF(Table134237122[[#This Row],[Mean Change]]=2,(Table134237122[[#This Row],[Standard Deviation]]*3)+$T120,#N/A)</f>
        <v>#N/A</v>
      </c>
      <c r="AL120" s="79" t="e">
        <f>IF(Table134237122[[#This Row],[Mean Change]]=2,$T120-(Table134237122[[#This Row],[Standard Deviation]]*3),#N/A)</f>
        <v>#N/A</v>
      </c>
      <c r="AM120" s="79" t="e">
        <f>IF(Table134237122[[#This Row],[Mean Change]]=3,(Table134237122[[#This Row],[Standard Deviation]]*3)+$T120,#N/A)</f>
        <v>#N/A</v>
      </c>
      <c r="AN120" s="79" t="e">
        <f>IF(Table134237122[[#This Row],[Mean Change]]=3,$T120-(Table134237122[[#This Row],[Standard Deviation]]*3),#N/A)</f>
        <v>#N/A</v>
      </c>
      <c r="AO120" s="55">
        <v>0.71613171756220007</v>
      </c>
      <c r="AP120" s="55">
        <v>0.6952282824378001</v>
      </c>
      <c r="AQ120" s="79" t="e">
        <f>IF(Table134237122[[#This Row],[Mean Change]]=5,(Table134237122[[#This Row],[Standard Deviation]]*3)+$T120,#N/A)</f>
        <v>#N/A</v>
      </c>
      <c r="AR120" s="79" t="e">
        <f>IF(Table134237122[[#This Row],[Mean Change]]=5,$T120-(Table134237122[[#This Row],[Standard Deviation]]*3),#N/A)</f>
        <v>#N/A</v>
      </c>
    </row>
    <row r="121" spans="2:44" ht="12.75" customHeight="1" x14ac:dyDescent="0.25">
      <c r="B121" s="9"/>
      <c r="C121" s="69"/>
      <c r="D121" s="70"/>
      <c r="E121" s="70" t="e">
        <f>IF(Table134237122[[#This Row],[Variable Name]]="",#N/A,Table134237122[[#This Row],[Variable Name]])</f>
        <v>#N/A</v>
      </c>
      <c r="F121" s="71" t="str">
        <f>IFERROR(IF(Table134237122[[#This Row],[Variable Name]]="","",IF(AG120&lt;&gt;AG121,"",ABS(Table134237122[[#This Row],[Variable Name]]-C120))),"")</f>
        <v/>
      </c>
      <c r="G121" s="72" t="e">
        <f>IF(Table134237122[[#This Row],[Mean Change]]=1,AVERAGEIFS(Table134237122[MR],Table134237122[Mean Change],1),#N/A)</f>
        <v>#N/A</v>
      </c>
      <c r="H121" s="72" t="e">
        <f>IF(Table134237122[[#This Row],[Mean Change]]=2,AVERAGEIFS(Table134237122[MR],Table134237122[Mean Change],2),#N/A)</f>
        <v>#N/A</v>
      </c>
      <c r="I121" s="72" t="e">
        <f>IF(Table134237122[[#This Row],[Mean Change]]=3,AVERAGEIFS(Table134237122[MR],Table134237122[Mean Change],3),#N/A)</f>
        <v>#N/A</v>
      </c>
      <c r="J121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1" s="73" t="str">
        <f>IF(ISERROR(Table134237122[[#This Row],[Mean Change]]),"",IF(Table134237122[[#This Row],[Variable Name]]="","",IF(Table134237122[[#This Row],[Mean Change]]=1,Table134237122[Variable Name],"")))</f>
        <v/>
      </c>
      <c r="L121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1" s="73" t="str">
        <f>IF(ISERROR(Table134237122[[#This Row],[Mean Change]]),"",IF(Table134237122[[#This Row],[Variable Name]]="","",IF(Table134237122[[#This Row],[Mean Change]]=2,Table134237122[Variable Name],"")))</f>
        <v/>
      </c>
      <c r="N121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1" s="73" t="str">
        <f>IF(ISERROR(Table134237122[[#This Row],[Mean Change]]),"",IF(Table134237122[[#This Row],[Variable Name]]="","",IF(Table134237122[[#This Row],[Mean Change]]=3,Table134237122[Variable Name],"")))</f>
        <v/>
      </c>
      <c r="P121" s="76">
        <v>0.70567999999999997</v>
      </c>
      <c r="Q121" s="73" t="str">
        <f>IF(ISERROR(Table134237122[[#This Row],[Mean Change]]),"",IF(Table134237122[[#This Row],[Variable Name]]="","",IF(Table134237122[[#This Row],[Mean Change]]=4,Table134237122[Variable Name],"")))</f>
        <v/>
      </c>
      <c r="R121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1" s="73" t="str">
        <f>IF(ISERROR(Table134237122[[#This Row],[Mean Change]]),"",IF(Table134237122[[#This Row],[Variable Name]]="","",IF(Table134237122[[#This Row],[Mean Change]]=5,Table134237122[Variable Name],"")))</f>
        <v/>
      </c>
      <c r="T121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1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1" s="74" t="e">
        <f>IF(Table134237122[[#This Row],[Mean Change]]=1,AVERAGEIFS(Table134237122[MR],Table134237122[MR],"&lt;"&amp;Table134237122[[#This Row],[UL MR]],Table134237122[Mean Change],1),#N/A)</f>
        <v>#N/A</v>
      </c>
      <c r="W121" s="74" t="e">
        <f>IF(Table134237122[[#This Row],[Mean Change]]=2,AVERAGEIFS(Table134237122[MR],Table134237122[MR],"&lt;"&amp;Table134237122[[#This Row],[UL MR]],Table134237122[Mean Change],2),#N/A)</f>
        <v>#N/A</v>
      </c>
      <c r="X121" s="74" t="e">
        <f>IF(Table134237122[[#This Row],[Mean Change]]=3,AVERAGEIFS(Table134237122[MR],Table134237122[MR],"&lt;"&amp;Table134237122[[#This Row],[UL MR]],Table134237122[Mean Change],3),#N/A)</f>
        <v>#N/A</v>
      </c>
      <c r="Y121" s="74" t="e">
        <f>Table134237122[[#This Row],[Process Mean]]+(2.66*Table134237122[[#This Row],[MR Bar]])</f>
        <v>#N/A</v>
      </c>
      <c r="Z121" s="74" t="e">
        <f>Table134237122[[#This Row],[2nd Mean]]+(2.66*Table134237122[[#This Row],[MR Bar 2]])</f>
        <v>#N/A</v>
      </c>
      <c r="AA121" s="74" t="e">
        <f>Table134237122[[#This Row],[3rd Mean]]+(2.66*Table134237122[[#This Row],[MR Bar 3]])</f>
        <v>#N/A</v>
      </c>
      <c r="AB121" s="74" t="e">
        <f>Table134237122[[#This Row],[Process Mean]]-(2.66*Table134237122[[#This Row],[MR Bar]])</f>
        <v>#N/A</v>
      </c>
      <c r="AC121" s="74" t="e">
        <f>Table134237122[[#This Row],[2nd Mean]]-(2.66*Table134237122[[#This Row],[MR Bar 2]])</f>
        <v>#N/A</v>
      </c>
      <c r="AD121" s="74" t="e">
        <f>Table134237122[[#This Row],[3rd Mean]]-(2.66*Table134237122[[#This Row],[MR Bar 3]])</f>
        <v>#N/A</v>
      </c>
      <c r="AE121" s="74" t="e">
        <f>IF(Table134237122[[#This Row],[Date]]="",#N/A,IF(Table134237122[[#This Row],[Date]]&lt;$BS$26,#N/A,$BP$26))</f>
        <v>#N/A</v>
      </c>
      <c r="AF121" s="75">
        <f>MAX(Table134237122[Cohort Size])*2</f>
        <v>1264</v>
      </c>
      <c r="AG121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1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1" s="79" t="e">
        <f>IF(Table134237122[[#This Row],[Mean Change]]=1,(Table134237122[[#This Row],[Standard Deviation]]*3)+$T121,#N/A)</f>
        <v>#N/A</v>
      </c>
      <c r="AJ121" s="79" t="e">
        <f>IF(Table134237122[[#This Row],[Mean Change]]=1,$T121-(Table134237122[[#This Row],[Standard Deviation]]*3),#N/A)</f>
        <v>#N/A</v>
      </c>
      <c r="AK121" s="79" t="e">
        <f>IF(Table134237122[[#This Row],[Mean Change]]=2,(Table134237122[[#This Row],[Standard Deviation]]*3)+$T121,#N/A)</f>
        <v>#N/A</v>
      </c>
      <c r="AL121" s="79" t="e">
        <f>IF(Table134237122[[#This Row],[Mean Change]]=2,$T121-(Table134237122[[#This Row],[Standard Deviation]]*3),#N/A)</f>
        <v>#N/A</v>
      </c>
      <c r="AM121" s="79" t="e">
        <f>IF(Table134237122[[#This Row],[Mean Change]]=3,(Table134237122[[#This Row],[Standard Deviation]]*3)+$T121,#N/A)</f>
        <v>#N/A</v>
      </c>
      <c r="AN121" s="79" t="e">
        <f>IF(Table134237122[[#This Row],[Mean Change]]=3,$T121-(Table134237122[[#This Row],[Standard Deviation]]*3),#N/A)</f>
        <v>#N/A</v>
      </c>
      <c r="AO121" s="55">
        <v>0.71613171756220007</v>
      </c>
      <c r="AP121" s="55">
        <v>0.6952282824378001</v>
      </c>
      <c r="AQ121" s="79" t="e">
        <f>IF(Table134237122[[#This Row],[Mean Change]]=5,(Table134237122[[#This Row],[Standard Deviation]]*3)+$T121,#N/A)</f>
        <v>#N/A</v>
      </c>
      <c r="AR121" s="79" t="e">
        <f>IF(Table134237122[[#This Row],[Mean Change]]=5,$T121-(Table134237122[[#This Row],[Standard Deviation]]*3),#N/A)</f>
        <v>#N/A</v>
      </c>
    </row>
    <row r="122" spans="2:44" ht="12.75" customHeight="1" x14ac:dyDescent="0.25">
      <c r="B122" s="9"/>
      <c r="C122" s="69"/>
      <c r="D122" s="70"/>
      <c r="E122" s="70" t="e">
        <f>IF(Table134237122[[#This Row],[Variable Name]]="",#N/A,Table134237122[[#This Row],[Variable Name]])</f>
        <v>#N/A</v>
      </c>
      <c r="F122" s="71" t="str">
        <f>IFERROR(IF(Table134237122[[#This Row],[Variable Name]]="","",IF(AG121&lt;&gt;AG122,"",ABS(Table134237122[[#This Row],[Variable Name]]-C121))),"")</f>
        <v/>
      </c>
      <c r="G122" s="72" t="e">
        <f>IF(Table134237122[[#This Row],[Mean Change]]=1,AVERAGEIFS(Table134237122[MR],Table134237122[Mean Change],1),#N/A)</f>
        <v>#N/A</v>
      </c>
      <c r="H122" s="72" t="e">
        <f>IF(Table134237122[[#This Row],[Mean Change]]=2,AVERAGEIFS(Table134237122[MR],Table134237122[Mean Change],2),#N/A)</f>
        <v>#N/A</v>
      </c>
      <c r="I122" s="72" t="e">
        <f>IF(Table134237122[[#This Row],[Mean Change]]=3,AVERAGEIFS(Table134237122[MR],Table134237122[Mean Change],3),#N/A)</f>
        <v>#N/A</v>
      </c>
      <c r="J122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2" s="73" t="str">
        <f>IF(ISERROR(Table134237122[[#This Row],[Mean Change]]),"",IF(Table134237122[[#This Row],[Variable Name]]="","",IF(Table134237122[[#This Row],[Mean Change]]=1,Table134237122[Variable Name],"")))</f>
        <v/>
      </c>
      <c r="L122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2" s="73" t="str">
        <f>IF(ISERROR(Table134237122[[#This Row],[Mean Change]]),"",IF(Table134237122[[#This Row],[Variable Name]]="","",IF(Table134237122[[#This Row],[Mean Change]]=2,Table134237122[Variable Name],"")))</f>
        <v/>
      </c>
      <c r="N122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2" s="73" t="str">
        <f>IF(ISERROR(Table134237122[[#This Row],[Mean Change]]),"",IF(Table134237122[[#This Row],[Variable Name]]="","",IF(Table134237122[[#This Row],[Mean Change]]=3,Table134237122[Variable Name],"")))</f>
        <v/>
      </c>
      <c r="P122" s="76">
        <v>0.70567999999999997</v>
      </c>
      <c r="Q122" s="73" t="str">
        <f>IF(ISERROR(Table134237122[[#This Row],[Mean Change]]),"",IF(Table134237122[[#This Row],[Variable Name]]="","",IF(Table134237122[[#This Row],[Mean Change]]=4,Table134237122[Variable Name],"")))</f>
        <v/>
      </c>
      <c r="R122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2" s="73" t="str">
        <f>IF(ISERROR(Table134237122[[#This Row],[Mean Change]]),"",IF(Table134237122[[#This Row],[Variable Name]]="","",IF(Table134237122[[#This Row],[Mean Change]]=5,Table134237122[Variable Name],"")))</f>
        <v/>
      </c>
      <c r="T122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2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2" s="74" t="e">
        <f>IF(Table134237122[[#This Row],[Mean Change]]=1,AVERAGEIFS(Table134237122[MR],Table134237122[MR],"&lt;"&amp;Table134237122[[#This Row],[UL MR]],Table134237122[Mean Change],1),#N/A)</f>
        <v>#N/A</v>
      </c>
      <c r="W122" s="74" t="e">
        <f>IF(Table134237122[[#This Row],[Mean Change]]=2,AVERAGEIFS(Table134237122[MR],Table134237122[MR],"&lt;"&amp;Table134237122[[#This Row],[UL MR]],Table134237122[Mean Change],2),#N/A)</f>
        <v>#N/A</v>
      </c>
      <c r="X122" s="74" t="e">
        <f>IF(Table134237122[[#This Row],[Mean Change]]=3,AVERAGEIFS(Table134237122[MR],Table134237122[MR],"&lt;"&amp;Table134237122[[#This Row],[UL MR]],Table134237122[Mean Change],3),#N/A)</f>
        <v>#N/A</v>
      </c>
      <c r="Y122" s="74" t="e">
        <f>Table134237122[[#This Row],[Process Mean]]+(2.66*Table134237122[[#This Row],[MR Bar]])</f>
        <v>#N/A</v>
      </c>
      <c r="Z122" s="74" t="e">
        <f>Table134237122[[#This Row],[2nd Mean]]+(2.66*Table134237122[[#This Row],[MR Bar 2]])</f>
        <v>#N/A</v>
      </c>
      <c r="AA122" s="74" t="e">
        <f>Table134237122[[#This Row],[3rd Mean]]+(2.66*Table134237122[[#This Row],[MR Bar 3]])</f>
        <v>#N/A</v>
      </c>
      <c r="AB122" s="74" t="e">
        <f>Table134237122[[#This Row],[Process Mean]]-(2.66*Table134237122[[#This Row],[MR Bar]])</f>
        <v>#N/A</v>
      </c>
      <c r="AC122" s="74" t="e">
        <f>Table134237122[[#This Row],[2nd Mean]]-(2.66*Table134237122[[#This Row],[MR Bar 2]])</f>
        <v>#N/A</v>
      </c>
      <c r="AD122" s="74" t="e">
        <f>Table134237122[[#This Row],[3rd Mean]]-(2.66*Table134237122[[#This Row],[MR Bar 3]])</f>
        <v>#N/A</v>
      </c>
      <c r="AE122" s="74" t="e">
        <f>IF(Table134237122[[#This Row],[Date]]="",#N/A,IF(Table134237122[[#This Row],[Date]]&lt;$BS$26,#N/A,$BP$26))</f>
        <v>#N/A</v>
      </c>
      <c r="AF122" s="75">
        <f>MAX(Table134237122[Cohort Size])*2</f>
        <v>1264</v>
      </c>
      <c r="AG122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2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2" s="79" t="e">
        <f>IF(Table134237122[[#This Row],[Mean Change]]=1,(Table134237122[[#This Row],[Standard Deviation]]*3)+$T122,#N/A)</f>
        <v>#N/A</v>
      </c>
      <c r="AJ122" s="79" t="e">
        <f>IF(Table134237122[[#This Row],[Mean Change]]=1,$T122-(Table134237122[[#This Row],[Standard Deviation]]*3),#N/A)</f>
        <v>#N/A</v>
      </c>
      <c r="AK122" s="79" t="e">
        <f>IF(Table134237122[[#This Row],[Mean Change]]=2,(Table134237122[[#This Row],[Standard Deviation]]*3)+$T122,#N/A)</f>
        <v>#N/A</v>
      </c>
      <c r="AL122" s="79" t="e">
        <f>IF(Table134237122[[#This Row],[Mean Change]]=2,$T122-(Table134237122[[#This Row],[Standard Deviation]]*3),#N/A)</f>
        <v>#N/A</v>
      </c>
      <c r="AM122" s="79" t="e">
        <f>IF(Table134237122[[#This Row],[Mean Change]]=3,(Table134237122[[#This Row],[Standard Deviation]]*3)+$T122,#N/A)</f>
        <v>#N/A</v>
      </c>
      <c r="AN122" s="79" t="e">
        <f>IF(Table134237122[[#This Row],[Mean Change]]=3,$T122-(Table134237122[[#This Row],[Standard Deviation]]*3),#N/A)</f>
        <v>#N/A</v>
      </c>
      <c r="AO122" s="55">
        <v>0.71613171756220007</v>
      </c>
      <c r="AP122" s="55">
        <v>0.6952282824378001</v>
      </c>
      <c r="AQ122" s="79" t="e">
        <f>IF(Table134237122[[#This Row],[Mean Change]]=5,(Table134237122[[#This Row],[Standard Deviation]]*3)+$T122,#N/A)</f>
        <v>#N/A</v>
      </c>
      <c r="AR122" s="79" t="e">
        <f>IF(Table134237122[[#This Row],[Mean Change]]=5,$T122-(Table134237122[[#This Row],[Standard Deviation]]*3),#N/A)</f>
        <v>#N/A</v>
      </c>
    </row>
    <row r="123" spans="2:44" ht="12.75" customHeight="1" x14ac:dyDescent="0.25">
      <c r="B123" s="9"/>
      <c r="C123" s="69"/>
      <c r="D123" s="70"/>
      <c r="E123" s="70" t="e">
        <f>IF(Table134237122[[#This Row],[Variable Name]]="",#N/A,Table134237122[[#This Row],[Variable Name]])</f>
        <v>#N/A</v>
      </c>
      <c r="F123" s="71" t="str">
        <f>IFERROR(IF(Table134237122[[#This Row],[Variable Name]]="","",IF(AG122&lt;&gt;AG123,"",ABS(Table134237122[[#This Row],[Variable Name]]-C122))),"")</f>
        <v/>
      </c>
      <c r="G123" s="72" t="e">
        <f>IF(Table134237122[[#This Row],[Mean Change]]=1,AVERAGEIFS(Table134237122[MR],Table134237122[Mean Change],1),#N/A)</f>
        <v>#N/A</v>
      </c>
      <c r="H123" s="72" t="e">
        <f>IF(Table134237122[[#This Row],[Mean Change]]=2,AVERAGEIFS(Table134237122[MR],Table134237122[Mean Change],2),#N/A)</f>
        <v>#N/A</v>
      </c>
      <c r="I123" s="72" t="e">
        <f>IF(Table134237122[[#This Row],[Mean Change]]=3,AVERAGEIFS(Table134237122[MR],Table134237122[Mean Change],3),#N/A)</f>
        <v>#N/A</v>
      </c>
      <c r="J123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3" s="73" t="str">
        <f>IF(ISERROR(Table134237122[[#This Row],[Mean Change]]),"",IF(Table134237122[[#This Row],[Variable Name]]="","",IF(Table134237122[[#This Row],[Mean Change]]=1,Table134237122[Variable Name],"")))</f>
        <v/>
      </c>
      <c r="L123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3" s="73" t="str">
        <f>IF(ISERROR(Table134237122[[#This Row],[Mean Change]]),"",IF(Table134237122[[#This Row],[Variable Name]]="","",IF(Table134237122[[#This Row],[Mean Change]]=2,Table134237122[Variable Name],"")))</f>
        <v/>
      </c>
      <c r="N123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3" s="73" t="str">
        <f>IF(ISERROR(Table134237122[[#This Row],[Mean Change]]),"",IF(Table134237122[[#This Row],[Variable Name]]="","",IF(Table134237122[[#This Row],[Mean Change]]=3,Table134237122[Variable Name],"")))</f>
        <v/>
      </c>
      <c r="P123" s="76">
        <v>0.70567999999999997</v>
      </c>
      <c r="Q123" s="73" t="str">
        <f>IF(ISERROR(Table134237122[[#This Row],[Mean Change]]),"",IF(Table134237122[[#This Row],[Variable Name]]="","",IF(Table134237122[[#This Row],[Mean Change]]=4,Table134237122[Variable Name],"")))</f>
        <v/>
      </c>
      <c r="R123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3" s="73" t="str">
        <f>IF(ISERROR(Table134237122[[#This Row],[Mean Change]]),"",IF(Table134237122[[#This Row],[Variable Name]]="","",IF(Table134237122[[#This Row],[Mean Change]]=5,Table134237122[Variable Name],"")))</f>
        <v/>
      </c>
      <c r="T123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3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3" s="74" t="e">
        <f>IF(Table134237122[[#This Row],[Mean Change]]=1,AVERAGEIFS(Table134237122[MR],Table134237122[MR],"&lt;"&amp;Table134237122[[#This Row],[UL MR]],Table134237122[Mean Change],1),#N/A)</f>
        <v>#N/A</v>
      </c>
      <c r="W123" s="74" t="e">
        <f>IF(Table134237122[[#This Row],[Mean Change]]=2,AVERAGEIFS(Table134237122[MR],Table134237122[MR],"&lt;"&amp;Table134237122[[#This Row],[UL MR]],Table134237122[Mean Change],2),#N/A)</f>
        <v>#N/A</v>
      </c>
      <c r="X123" s="74" t="e">
        <f>IF(Table134237122[[#This Row],[Mean Change]]=3,AVERAGEIFS(Table134237122[MR],Table134237122[MR],"&lt;"&amp;Table134237122[[#This Row],[UL MR]],Table134237122[Mean Change],3),#N/A)</f>
        <v>#N/A</v>
      </c>
      <c r="Y123" s="74" t="e">
        <f>Table134237122[[#This Row],[Process Mean]]+(2.66*Table134237122[[#This Row],[MR Bar]])</f>
        <v>#N/A</v>
      </c>
      <c r="Z123" s="74" t="e">
        <f>Table134237122[[#This Row],[2nd Mean]]+(2.66*Table134237122[[#This Row],[MR Bar 2]])</f>
        <v>#N/A</v>
      </c>
      <c r="AA123" s="74" t="e">
        <f>Table134237122[[#This Row],[3rd Mean]]+(2.66*Table134237122[[#This Row],[MR Bar 3]])</f>
        <v>#N/A</v>
      </c>
      <c r="AB123" s="74" t="e">
        <f>Table134237122[[#This Row],[Process Mean]]-(2.66*Table134237122[[#This Row],[MR Bar]])</f>
        <v>#N/A</v>
      </c>
      <c r="AC123" s="74" t="e">
        <f>Table134237122[[#This Row],[2nd Mean]]-(2.66*Table134237122[[#This Row],[MR Bar 2]])</f>
        <v>#N/A</v>
      </c>
      <c r="AD123" s="74" t="e">
        <f>Table134237122[[#This Row],[3rd Mean]]-(2.66*Table134237122[[#This Row],[MR Bar 3]])</f>
        <v>#N/A</v>
      </c>
      <c r="AE123" s="74" t="e">
        <f>IF(Table134237122[[#This Row],[Date]]="",#N/A,IF(Table134237122[[#This Row],[Date]]&lt;$BS$26,#N/A,$BP$26))</f>
        <v>#N/A</v>
      </c>
      <c r="AF123" s="75">
        <f>MAX(Table134237122[Cohort Size])*2</f>
        <v>1264</v>
      </c>
      <c r="AG123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3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3" s="79" t="e">
        <f>IF(Table134237122[[#This Row],[Mean Change]]=1,(Table134237122[[#This Row],[Standard Deviation]]*3)+$T123,#N/A)</f>
        <v>#N/A</v>
      </c>
      <c r="AJ123" s="79" t="e">
        <f>IF(Table134237122[[#This Row],[Mean Change]]=1,$T123-(Table134237122[[#This Row],[Standard Deviation]]*3),#N/A)</f>
        <v>#N/A</v>
      </c>
      <c r="AK123" s="79" t="e">
        <f>IF(Table134237122[[#This Row],[Mean Change]]=2,(Table134237122[[#This Row],[Standard Deviation]]*3)+$T123,#N/A)</f>
        <v>#N/A</v>
      </c>
      <c r="AL123" s="79" t="e">
        <f>IF(Table134237122[[#This Row],[Mean Change]]=2,$T123-(Table134237122[[#This Row],[Standard Deviation]]*3),#N/A)</f>
        <v>#N/A</v>
      </c>
      <c r="AM123" s="79" t="e">
        <f>IF(Table134237122[[#This Row],[Mean Change]]=3,(Table134237122[[#This Row],[Standard Deviation]]*3)+$T123,#N/A)</f>
        <v>#N/A</v>
      </c>
      <c r="AN123" s="79" t="e">
        <f>IF(Table134237122[[#This Row],[Mean Change]]=3,$T123-(Table134237122[[#This Row],[Standard Deviation]]*3),#N/A)</f>
        <v>#N/A</v>
      </c>
      <c r="AO123" s="55">
        <v>0.71613171756220007</v>
      </c>
      <c r="AP123" s="55">
        <v>0.6952282824378001</v>
      </c>
      <c r="AQ123" s="79" t="e">
        <f>IF(Table134237122[[#This Row],[Mean Change]]=5,(Table134237122[[#This Row],[Standard Deviation]]*3)+$T123,#N/A)</f>
        <v>#N/A</v>
      </c>
      <c r="AR123" s="79" t="e">
        <f>IF(Table134237122[[#This Row],[Mean Change]]=5,$T123-(Table134237122[[#This Row],[Standard Deviation]]*3),#N/A)</f>
        <v>#N/A</v>
      </c>
    </row>
    <row r="124" spans="2:44" ht="12.75" customHeight="1" x14ac:dyDescent="0.25">
      <c r="B124" s="9"/>
      <c r="C124" s="69"/>
      <c r="D124" s="70"/>
      <c r="E124" s="70" t="e">
        <f>IF(Table134237122[[#This Row],[Variable Name]]="",#N/A,Table134237122[[#This Row],[Variable Name]])</f>
        <v>#N/A</v>
      </c>
      <c r="F124" s="71" t="str">
        <f>IFERROR(IF(Table134237122[[#This Row],[Variable Name]]="","",IF(AG123&lt;&gt;AG124,"",ABS(Table134237122[[#This Row],[Variable Name]]-C123))),"")</f>
        <v/>
      </c>
      <c r="G124" s="72" t="e">
        <f>IF(Table134237122[[#This Row],[Mean Change]]=1,AVERAGEIFS(Table134237122[MR],Table134237122[Mean Change],1),#N/A)</f>
        <v>#N/A</v>
      </c>
      <c r="H124" s="72" t="e">
        <f>IF(Table134237122[[#This Row],[Mean Change]]=2,AVERAGEIFS(Table134237122[MR],Table134237122[Mean Change],2),#N/A)</f>
        <v>#N/A</v>
      </c>
      <c r="I124" s="72" t="e">
        <f>IF(Table134237122[[#This Row],[Mean Change]]=3,AVERAGEIFS(Table134237122[MR],Table134237122[Mean Change],3),#N/A)</f>
        <v>#N/A</v>
      </c>
      <c r="J124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4" s="73" t="str">
        <f>IF(ISERROR(Table134237122[[#This Row],[Mean Change]]),"",IF(Table134237122[[#This Row],[Variable Name]]="","",IF(Table134237122[[#This Row],[Mean Change]]=1,Table134237122[Variable Name],"")))</f>
        <v/>
      </c>
      <c r="L124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4" s="73" t="str">
        <f>IF(ISERROR(Table134237122[[#This Row],[Mean Change]]),"",IF(Table134237122[[#This Row],[Variable Name]]="","",IF(Table134237122[[#This Row],[Mean Change]]=2,Table134237122[Variable Name],"")))</f>
        <v/>
      </c>
      <c r="N124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4" s="73" t="str">
        <f>IF(ISERROR(Table134237122[[#This Row],[Mean Change]]),"",IF(Table134237122[[#This Row],[Variable Name]]="","",IF(Table134237122[[#This Row],[Mean Change]]=3,Table134237122[Variable Name],"")))</f>
        <v/>
      </c>
      <c r="P124" s="76">
        <v>0.70567999999999997</v>
      </c>
      <c r="Q124" s="73" t="str">
        <f>IF(ISERROR(Table134237122[[#This Row],[Mean Change]]),"",IF(Table134237122[[#This Row],[Variable Name]]="","",IF(Table134237122[[#This Row],[Mean Change]]=4,Table134237122[Variable Name],"")))</f>
        <v/>
      </c>
      <c r="R124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4" s="73" t="str">
        <f>IF(ISERROR(Table134237122[[#This Row],[Mean Change]]),"",IF(Table134237122[[#This Row],[Variable Name]]="","",IF(Table134237122[[#This Row],[Mean Change]]=5,Table134237122[Variable Name],"")))</f>
        <v/>
      </c>
      <c r="T124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4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4" s="74" t="e">
        <f>IF(Table134237122[[#This Row],[Mean Change]]=1,AVERAGEIFS(Table134237122[MR],Table134237122[MR],"&lt;"&amp;Table134237122[[#This Row],[UL MR]],Table134237122[Mean Change],1),#N/A)</f>
        <v>#N/A</v>
      </c>
      <c r="W124" s="74" t="e">
        <f>IF(Table134237122[[#This Row],[Mean Change]]=2,AVERAGEIFS(Table134237122[MR],Table134237122[MR],"&lt;"&amp;Table134237122[[#This Row],[UL MR]],Table134237122[Mean Change],2),#N/A)</f>
        <v>#N/A</v>
      </c>
      <c r="X124" s="74" t="e">
        <f>IF(Table134237122[[#This Row],[Mean Change]]=3,AVERAGEIFS(Table134237122[MR],Table134237122[MR],"&lt;"&amp;Table134237122[[#This Row],[UL MR]],Table134237122[Mean Change],3),#N/A)</f>
        <v>#N/A</v>
      </c>
      <c r="Y124" s="74" t="e">
        <f>Table134237122[[#This Row],[Process Mean]]+(2.66*Table134237122[[#This Row],[MR Bar]])</f>
        <v>#N/A</v>
      </c>
      <c r="Z124" s="74" t="e">
        <f>Table134237122[[#This Row],[2nd Mean]]+(2.66*Table134237122[[#This Row],[MR Bar 2]])</f>
        <v>#N/A</v>
      </c>
      <c r="AA124" s="74" t="e">
        <f>Table134237122[[#This Row],[3rd Mean]]+(2.66*Table134237122[[#This Row],[MR Bar 3]])</f>
        <v>#N/A</v>
      </c>
      <c r="AB124" s="74" t="e">
        <f>Table134237122[[#This Row],[Process Mean]]-(2.66*Table134237122[[#This Row],[MR Bar]])</f>
        <v>#N/A</v>
      </c>
      <c r="AC124" s="74" t="e">
        <f>Table134237122[[#This Row],[2nd Mean]]-(2.66*Table134237122[[#This Row],[MR Bar 2]])</f>
        <v>#N/A</v>
      </c>
      <c r="AD124" s="74" t="e">
        <f>Table134237122[[#This Row],[3rd Mean]]-(2.66*Table134237122[[#This Row],[MR Bar 3]])</f>
        <v>#N/A</v>
      </c>
      <c r="AE124" s="74" t="e">
        <f>IF(Table134237122[[#This Row],[Date]]="",#N/A,IF(Table134237122[[#This Row],[Date]]&lt;$BS$26,#N/A,$BP$26))</f>
        <v>#N/A</v>
      </c>
      <c r="AF124" s="75">
        <f>MAX(Table134237122[Cohort Size])*2</f>
        <v>1264</v>
      </c>
      <c r="AG124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4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4" s="79" t="e">
        <f>IF(Table134237122[[#This Row],[Mean Change]]=1,(Table134237122[[#This Row],[Standard Deviation]]*3)+$T124,#N/A)</f>
        <v>#N/A</v>
      </c>
      <c r="AJ124" s="79" t="e">
        <f>IF(Table134237122[[#This Row],[Mean Change]]=1,$T124-(Table134237122[[#This Row],[Standard Deviation]]*3),#N/A)</f>
        <v>#N/A</v>
      </c>
      <c r="AK124" s="79" t="e">
        <f>IF(Table134237122[[#This Row],[Mean Change]]=2,(Table134237122[[#This Row],[Standard Deviation]]*3)+$T124,#N/A)</f>
        <v>#N/A</v>
      </c>
      <c r="AL124" s="79" t="e">
        <f>IF(Table134237122[[#This Row],[Mean Change]]=2,$T124-(Table134237122[[#This Row],[Standard Deviation]]*3),#N/A)</f>
        <v>#N/A</v>
      </c>
      <c r="AM124" s="79" t="e">
        <f>IF(Table134237122[[#This Row],[Mean Change]]=3,(Table134237122[[#This Row],[Standard Deviation]]*3)+$T124,#N/A)</f>
        <v>#N/A</v>
      </c>
      <c r="AN124" s="79" t="e">
        <f>IF(Table134237122[[#This Row],[Mean Change]]=3,$T124-(Table134237122[[#This Row],[Standard Deviation]]*3),#N/A)</f>
        <v>#N/A</v>
      </c>
      <c r="AO124" s="55">
        <v>0.71613171756220007</v>
      </c>
      <c r="AP124" s="55">
        <v>0.6952282824378001</v>
      </c>
      <c r="AQ124" s="79" t="e">
        <f>IF(Table134237122[[#This Row],[Mean Change]]=5,(Table134237122[[#This Row],[Standard Deviation]]*3)+$T124,#N/A)</f>
        <v>#N/A</v>
      </c>
      <c r="AR124" s="79" t="e">
        <f>IF(Table134237122[[#This Row],[Mean Change]]=5,$T124-(Table134237122[[#This Row],[Standard Deviation]]*3),#N/A)</f>
        <v>#N/A</v>
      </c>
    </row>
    <row r="125" spans="2:44" ht="12.75" customHeight="1" x14ac:dyDescent="0.25">
      <c r="B125" s="9"/>
      <c r="C125" s="69"/>
      <c r="D125" s="70"/>
      <c r="E125" s="70" t="e">
        <f>IF(Table134237122[[#This Row],[Variable Name]]="",#N/A,Table134237122[[#This Row],[Variable Name]])</f>
        <v>#N/A</v>
      </c>
      <c r="F125" s="71" t="str">
        <f>IFERROR(IF(Table134237122[[#This Row],[Variable Name]]="","",IF(AG124&lt;&gt;AG125,"",ABS(Table134237122[[#This Row],[Variable Name]]-C124))),"")</f>
        <v/>
      </c>
      <c r="G125" s="72" t="e">
        <f>IF(Table134237122[[#This Row],[Mean Change]]=1,AVERAGEIFS(Table134237122[MR],Table134237122[Mean Change],1),#N/A)</f>
        <v>#N/A</v>
      </c>
      <c r="H125" s="72" t="e">
        <f>IF(Table134237122[[#This Row],[Mean Change]]=2,AVERAGEIFS(Table134237122[MR],Table134237122[Mean Change],2),#N/A)</f>
        <v>#N/A</v>
      </c>
      <c r="I125" s="72" t="e">
        <f>IF(Table134237122[[#This Row],[Mean Change]]=3,AVERAGEIFS(Table134237122[MR],Table134237122[Mean Change],3),#N/A)</f>
        <v>#N/A</v>
      </c>
      <c r="J125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5" s="73" t="str">
        <f>IF(ISERROR(Table134237122[[#This Row],[Mean Change]]),"",IF(Table134237122[[#This Row],[Variable Name]]="","",IF(Table134237122[[#This Row],[Mean Change]]=1,Table134237122[Variable Name],"")))</f>
        <v/>
      </c>
      <c r="L125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5" s="73" t="str">
        <f>IF(ISERROR(Table134237122[[#This Row],[Mean Change]]),"",IF(Table134237122[[#This Row],[Variable Name]]="","",IF(Table134237122[[#This Row],[Mean Change]]=2,Table134237122[Variable Name],"")))</f>
        <v/>
      </c>
      <c r="N125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5" s="73" t="str">
        <f>IF(ISERROR(Table134237122[[#This Row],[Mean Change]]),"",IF(Table134237122[[#This Row],[Variable Name]]="","",IF(Table134237122[[#This Row],[Mean Change]]=3,Table134237122[Variable Name],"")))</f>
        <v/>
      </c>
      <c r="P125" s="76">
        <v>0.70567999999999997</v>
      </c>
      <c r="Q125" s="73" t="str">
        <f>IF(ISERROR(Table134237122[[#This Row],[Mean Change]]),"",IF(Table134237122[[#This Row],[Variable Name]]="","",IF(Table134237122[[#This Row],[Mean Change]]=4,Table134237122[Variable Name],"")))</f>
        <v/>
      </c>
      <c r="R125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5" s="73" t="str">
        <f>IF(ISERROR(Table134237122[[#This Row],[Mean Change]]),"",IF(Table134237122[[#This Row],[Variable Name]]="","",IF(Table134237122[[#This Row],[Mean Change]]=5,Table134237122[Variable Name],"")))</f>
        <v/>
      </c>
      <c r="T125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5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5" s="74" t="e">
        <f>IF(Table134237122[[#This Row],[Mean Change]]=1,AVERAGEIFS(Table134237122[MR],Table134237122[MR],"&lt;"&amp;Table134237122[[#This Row],[UL MR]],Table134237122[Mean Change],1),#N/A)</f>
        <v>#N/A</v>
      </c>
      <c r="W125" s="74" t="e">
        <f>IF(Table134237122[[#This Row],[Mean Change]]=2,AVERAGEIFS(Table134237122[MR],Table134237122[MR],"&lt;"&amp;Table134237122[[#This Row],[UL MR]],Table134237122[Mean Change],2),#N/A)</f>
        <v>#N/A</v>
      </c>
      <c r="X125" s="74" t="e">
        <f>IF(Table134237122[[#This Row],[Mean Change]]=3,AVERAGEIFS(Table134237122[MR],Table134237122[MR],"&lt;"&amp;Table134237122[[#This Row],[UL MR]],Table134237122[Mean Change],3),#N/A)</f>
        <v>#N/A</v>
      </c>
      <c r="Y125" s="74" t="e">
        <f>Table134237122[[#This Row],[Process Mean]]+(2.66*Table134237122[[#This Row],[MR Bar]])</f>
        <v>#N/A</v>
      </c>
      <c r="Z125" s="74" t="e">
        <f>Table134237122[[#This Row],[2nd Mean]]+(2.66*Table134237122[[#This Row],[MR Bar 2]])</f>
        <v>#N/A</v>
      </c>
      <c r="AA125" s="74" t="e">
        <f>Table134237122[[#This Row],[3rd Mean]]+(2.66*Table134237122[[#This Row],[MR Bar 3]])</f>
        <v>#N/A</v>
      </c>
      <c r="AB125" s="74" t="e">
        <f>Table134237122[[#This Row],[Process Mean]]-(2.66*Table134237122[[#This Row],[MR Bar]])</f>
        <v>#N/A</v>
      </c>
      <c r="AC125" s="74" t="e">
        <f>Table134237122[[#This Row],[2nd Mean]]-(2.66*Table134237122[[#This Row],[MR Bar 2]])</f>
        <v>#N/A</v>
      </c>
      <c r="AD125" s="74" t="e">
        <f>Table134237122[[#This Row],[3rd Mean]]-(2.66*Table134237122[[#This Row],[MR Bar 3]])</f>
        <v>#N/A</v>
      </c>
      <c r="AE125" s="74" t="e">
        <f>IF(Table134237122[[#This Row],[Date]]="",#N/A,IF(Table134237122[[#This Row],[Date]]&lt;$BS$26,#N/A,$BP$26))</f>
        <v>#N/A</v>
      </c>
      <c r="AF125" s="75">
        <f>MAX(Table134237122[Cohort Size])*2</f>
        <v>1264</v>
      </c>
      <c r="AG125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5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5" s="79" t="e">
        <f>IF(Table134237122[[#This Row],[Mean Change]]=1,(Table134237122[[#This Row],[Standard Deviation]]*3)+$T125,#N/A)</f>
        <v>#N/A</v>
      </c>
      <c r="AJ125" s="79" t="e">
        <f>IF(Table134237122[[#This Row],[Mean Change]]=1,$T125-(Table134237122[[#This Row],[Standard Deviation]]*3),#N/A)</f>
        <v>#N/A</v>
      </c>
      <c r="AK125" s="79" t="e">
        <f>IF(Table134237122[[#This Row],[Mean Change]]=2,(Table134237122[[#This Row],[Standard Deviation]]*3)+$T125,#N/A)</f>
        <v>#N/A</v>
      </c>
      <c r="AL125" s="79" t="e">
        <f>IF(Table134237122[[#This Row],[Mean Change]]=2,$T125-(Table134237122[[#This Row],[Standard Deviation]]*3),#N/A)</f>
        <v>#N/A</v>
      </c>
      <c r="AM125" s="79" t="e">
        <f>IF(Table134237122[[#This Row],[Mean Change]]=3,(Table134237122[[#This Row],[Standard Deviation]]*3)+$T125,#N/A)</f>
        <v>#N/A</v>
      </c>
      <c r="AN125" s="79" t="e">
        <f>IF(Table134237122[[#This Row],[Mean Change]]=3,$T125-(Table134237122[[#This Row],[Standard Deviation]]*3),#N/A)</f>
        <v>#N/A</v>
      </c>
      <c r="AO125" s="55">
        <v>0.71613171756220007</v>
      </c>
      <c r="AP125" s="55">
        <v>0.6952282824378001</v>
      </c>
      <c r="AQ125" s="79" t="e">
        <f>IF(Table134237122[[#This Row],[Mean Change]]=5,(Table134237122[[#This Row],[Standard Deviation]]*3)+$T125,#N/A)</f>
        <v>#N/A</v>
      </c>
      <c r="AR125" s="79" t="e">
        <f>IF(Table134237122[[#This Row],[Mean Change]]=5,$T125-(Table134237122[[#This Row],[Standard Deviation]]*3),#N/A)</f>
        <v>#N/A</v>
      </c>
    </row>
    <row r="126" spans="2:44" ht="12.75" customHeight="1" x14ac:dyDescent="0.25">
      <c r="B126" s="9"/>
      <c r="C126" s="69"/>
      <c r="D126" s="70"/>
      <c r="E126" s="70" t="e">
        <f>IF(Table134237122[[#This Row],[Variable Name]]="",#N/A,Table134237122[[#This Row],[Variable Name]])</f>
        <v>#N/A</v>
      </c>
      <c r="F126" s="71" t="str">
        <f>IFERROR(IF(Table134237122[[#This Row],[Variable Name]]="","",IF(AG125&lt;&gt;AG126,"",ABS(Table134237122[[#This Row],[Variable Name]]-C125))),"")</f>
        <v/>
      </c>
      <c r="G126" s="72" t="e">
        <f>IF(Table134237122[[#This Row],[Mean Change]]=1,AVERAGEIFS(Table134237122[MR],Table134237122[Mean Change],1),#N/A)</f>
        <v>#N/A</v>
      </c>
      <c r="H126" s="72" t="e">
        <f>IF(Table134237122[[#This Row],[Mean Change]]=2,AVERAGEIFS(Table134237122[MR],Table134237122[Mean Change],2),#N/A)</f>
        <v>#N/A</v>
      </c>
      <c r="I126" s="72" t="e">
        <f>IF(Table134237122[[#This Row],[Mean Change]]=3,AVERAGEIFS(Table134237122[MR],Table134237122[Mean Change],3),#N/A)</f>
        <v>#N/A</v>
      </c>
      <c r="J126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6" s="73" t="str">
        <f>IF(ISERROR(Table134237122[[#This Row],[Mean Change]]),"",IF(Table134237122[[#This Row],[Variable Name]]="","",IF(Table134237122[[#This Row],[Mean Change]]=1,Table134237122[Variable Name],"")))</f>
        <v/>
      </c>
      <c r="L126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6" s="73" t="str">
        <f>IF(ISERROR(Table134237122[[#This Row],[Mean Change]]),"",IF(Table134237122[[#This Row],[Variable Name]]="","",IF(Table134237122[[#This Row],[Mean Change]]=2,Table134237122[Variable Name],"")))</f>
        <v/>
      </c>
      <c r="N126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6" s="73" t="str">
        <f>IF(ISERROR(Table134237122[[#This Row],[Mean Change]]),"",IF(Table134237122[[#This Row],[Variable Name]]="","",IF(Table134237122[[#This Row],[Mean Change]]=3,Table134237122[Variable Name],"")))</f>
        <v/>
      </c>
      <c r="P126" s="76">
        <v>0.70567999999999997</v>
      </c>
      <c r="Q126" s="73" t="str">
        <f>IF(ISERROR(Table134237122[[#This Row],[Mean Change]]),"",IF(Table134237122[[#This Row],[Variable Name]]="","",IF(Table134237122[[#This Row],[Mean Change]]=4,Table134237122[Variable Name],"")))</f>
        <v/>
      </c>
      <c r="R126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6" s="73" t="str">
        <f>IF(ISERROR(Table134237122[[#This Row],[Mean Change]]),"",IF(Table134237122[[#This Row],[Variable Name]]="","",IF(Table134237122[[#This Row],[Mean Change]]=5,Table134237122[Variable Name],"")))</f>
        <v/>
      </c>
      <c r="T126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6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6" s="74" t="e">
        <f>IF(Table134237122[[#This Row],[Mean Change]]=1,AVERAGEIFS(Table134237122[MR],Table134237122[MR],"&lt;"&amp;Table134237122[[#This Row],[UL MR]],Table134237122[Mean Change],1),#N/A)</f>
        <v>#N/A</v>
      </c>
      <c r="W126" s="74" t="e">
        <f>IF(Table134237122[[#This Row],[Mean Change]]=2,AVERAGEIFS(Table134237122[MR],Table134237122[MR],"&lt;"&amp;Table134237122[[#This Row],[UL MR]],Table134237122[Mean Change],2),#N/A)</f>
        <v>#N/A</v>
      </c>
      <c r="X126" s="74" t="e">
        <f>IF(Table134237122[[#This Row],[Mean Change]]=3,AVERAGEIFS(Table134237122[MR],Table134237122[MR],"&lt;"&amp;Table134237122[[#This Row],[UL MR]],Table134237122[Mean Change],3),#N/A)</f>
        <v>#N/A</v>
      </c>
      <c r="Y126" s="74" t="e">
        <f>Table134237122[[#This Row],[Process Mean]]+(2.66*Table134237122[[#This Row],[MR Bar]])</f>
        <v>#N/A</v>
      </c>
      <c r="Z126" s="74" t="e">
        <f>Table134237122[[#This Row],[2nd Mean]]+(2.66*Table134237122[[#This Row],[MR Bar 2]])</f>
        <v>#N/A</v>
      </c>
      <c r="AA126" s="74" t="e">
        <f>Table134237122[[#This Row],[3rd Mean]]+(2.66*Table134237122[[#This Row],[MR Bar 3]])</f>
        <v>#N/A</v>
      </c>
      <c r="AB126" s="74" t="e">
        <f>Table134237122[[#This Row],[Process Mean]]-(2.66*Table134237122[[#This Row],[MR Bar]])</f>
        <v>#N/A</v>
      </c>
      <c r="AC126" s="74" t="e">
        <f>Table134237122[[#This Row],[2nd Mean]]-(2.66*Table134237122[[#This Row],[MR Bar 2]])</f>
        <v>#N/A</v>
      </c>
      <c r="AD126" s="74" t="e">
        <f>Table134237122[[#This Row],[3rd Mean]]-(2.66*Table134237122[[#This Row],[MR Bar 3]])</f>
        <v>#N/A</v>
      </c>
      <c r="AE126" s="74" t="e">
        <f>IF(Table134237122[[#This Row],[Date]]="",#N/A,IF(Table134237122[[#This Row],[Date]]&lt;$BS$26,#N/A,$BP$26))</f>
        <v>#N/A</v>
      </c>
      <c r="AF126" s="75">
        <f>MAX(Table134237122[Cohort Size])*2</f>
        <v>1264</v>
      </c>
      <c r="AG126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6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6" s="79" t="e">
        <f>IF(Table134237122[[#This Row],[Mean Change]]=1,(Table134237122[[#This Row],[Standard Deviation]]*3)+$T126,#N/A)</f>
        <v>#N/A</v>
      </c>
      <c r="AJ126" s="79" t="e">
        <f>IF(Table134237122[[#This Row],[Mean Change]]=1,$T126-(Table134237122[[#This Row],[Standard Deviation]]*3),#N/A)</f>
        <v>#N/A</v>
      </c>
      <c r="AK126" s="79" t="e">
        <f>IF(Table134237122[[#This Row],[Mean Change]]=2,(Table134237122[[#This Row],[Standard Deviation]]*3)+$T126,#N/A)</f>
        <v>#N/A</v>
      </c>
      <c r="AL126" s="79" t="e">
        <f>IF(Table134237122[[#This Row],[Mean Change]]=2,$T126-(Table134237122[[#This Row],[Standard Deviation]]*3),#N/A)</f>
        <v>#N/A</v>
      </c>
      <c r="AM126" s="79" t="e">
        <f>IF(Table134237122[[#This Row],[Mean Change]]=3,(Table134237122[[#This Row],[Standard Deviation]]*3)+$T126,#N/A)</f>
        <v>#N/A</v>
      </c>
      <c r="AN126" s="79" t="e">
        <f>IF(Table134237122[[#This Row],[Mean Change]]=3,$T126-(Table134237122[[#This Row],[Standard Deviation]]*3),#N/A)</f>
        <v>#N/A</v>
      </c>
      <c r="AO126" s="55">
        <v>0.71613171756220007</v>
      </c>
      <c r="AP126" s="55">
        <v>0.6952282824378001</v>
      </c>
      <c r="AQ126" s="79" t="e">
        <f>IF(Table134237122[[#This Row],[Mean Change]]=5,(Table134237122[[#This Row],[Standard Deviation]]*3)+$T126,#N/A)</f>
        <v>#N/A</v>
      </c>
      <c r="AR126" s="79" t="e">
        <f>IF(Table134237122[[#This Row],[Mean Change]]=5,$T126-(Table134237122[[#This Row],[Standard Deviation]]*3),#N/A)</f>
        <v>#N/A</v>
      </c>
    </row>
    <row r="127" spans="2:44" ht="12.75" customHeight="1" x14ac:dyDescent="0.25">
      <c r="B127" s="9"/>
      <c r="C127" s="69"/>
      <c r="D127" s="70"/>
      <c r="E127" s="70" t="e">
        <f>IF(Table134237122[[#This Row],[Variable Name]]="",#N/A,Table134237122[[#This Row],[Variable Name]])</f>
        <v>#N/A</v>
      </c>
      <c r="F127" s="71" t="str">
        <f>IFERROR(IF(Table134237122[[#This Row],[Variable Name]]="","",IF(AG126&lt;&gt;AG127,"",ABS(Table134237122[[#This Row],[Variable Name]]-C126))),"")</f>
        <v/>
      </c>
      <c r="G127" s="72" t="e">
        <f>IF(Table134237122[[#This Row],[Mean Change]]=1,AVERAGEIFS(Table134237122[MR],Table134237122[Mean Change],1),#N/A)</f>
        <v>#N/A</v>
      </c>
      <c r="H127" s="72" t="e">
        <f>IF(Table134237122[[#This Row],[Mean Change]]=2,AVERAGEIFS(Table134237122[MR],Table134237122[Mean Change],2),#N/A)</f>
        <v>#N/A</v>
      </c>
      <c r="I127" s="72" t="e">
        <f>IF(Table134237122[[#This Row],[Mean Change]]=3,AVERAGEIFS(Table134237122[MR],Table134237122[Mean Change],3),#N/A)</f>
        <v>#N/A</v>
      </c>
      <c r="J127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7" s="73" t="str">
        <f>IF(ISERROR(Table134237122[[#This Row],[Mean Change]]),"",IF(Table134237122[[#This Row],[Variable Name]]="","",IF(Table134237122[[#This Row],[Mean Change]]=1,Table134237122[Variable Name],"")))</f>
        <v/>
      </c>
      <c r="L127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7" s="73" t="str">
        <f>IF(ISERROR(Table134237122[[#This Row],[Mean Change]]),"",IF(Table134237122[[#This Row],[Variable Name]]="","",IF(Table134237122[[#This Row],[Mean Change]]=2,Table134237122[Variable Name],"")))</f>
        <v/>
      </c>
      <c r="N127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7" s="73" t="str">
        <f>IF(ISERROR(Table134237122[[#This Row],[Mean Change]]),"",IF(Table134237122[[#This Row],[Variable Name]]="","",IF(Table134237122[[#This Row],[Mean Change]]=3,Table134237122[Variable Name],"")))</f>
        <v/>
      </c>
      <c r="P127" s="76">
        <v>0.70567999999999997</v>
      </c>
      <c r="Q127" s="73" t="str">
        <f>IF(ISERROR(Table134237122[[#This Row],[Mean Change]]),"",IF(Table134237122[[#This Row],[Variable Name]]="","",IF(Table134237122[[#This Row],[Mean Change]]=4,Table134237122[Variable Name],"")))</f>
        <v/>
      </c>
      <c r="R127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7" s="73" t="str">
        <f>IF(ISERROR(Table134237122[[#This Row],[Mean Change]]),"",IF(Table134237122[[#This Row],[Variable Name]]="","",IF(Table134237122[[#This Row],[Mean Change]]=5,Table134237122[Variable Name],"")))</f>
        <v/>
      </c>
      <c r="T127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7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7" s="74" t="e">
        <f>IF(Table134237122[[#This Row],[Mean Change]]=1,AVERAGEIFS(Table134237122[MR],Table134237122[MR],"&lt;"&amp;Table134237122[[#This Row],[UL MR]],Table134237122[Mean Change],1),#N/A)</f>
        <v>#N/A</v>
      </c>
      <c r="W127" s="74" t="e">
        <f>IF(Table134237122[[#This Row],[Mean Change]]=2,AVERAGEIFS(Table134237122[MR],Table134237122[MR],"&lt;"&amp;Table134237122[[#This Row],[UL MR]],Table134237122[Mean Change],2),#N/A)</f>
        <v>#N/A</v>
      </c>
      <c r="X127" s="74" t="e">
        <f>IF(Table134237122[[#This Row],[Mean Change]]=3,AVERAGEIFS(Table134237122[MR],Table134237122[MR],"&lt;"&amp;Table134237122[[#This Row],[UL MR]],Table134237122[Mean Change],3),#N/A)</f>
        <v>#N/A</v>
      </c>
      <c r="Y127" s="74" t="e">
        <f>Table134237122[[#This Row],[Process Mean]]+(2.66*Table134237122[[#This Row],[MR Bar]])</f>
        <v>#N/A</v>
      </c>
      <c r="Z127" s="74" t="e">
        <f>Table134237122[[#This Row],[2nd Mean]]+(2.66*Table134237122[[#This Row],[MR Bar 2]])</f>
        <v>#N/A</v>
      </c>
      <c r="AA127" s="74" t="e">
        <f>Table134237122[[#This Row],[3rd Mean]]+(2.66*Table134237122[[#This Row],[MR Bar 3]])</f>
        <v>#N/A</v>
      </c>
      <c r="AB127" s="74" t="e">
        <f>Table134237122[[#This Row],[Process Mean]]-(2.66*Table134237122[[#This Row],[MR Bar]])</f>
        <v>#N/A</v>
      </c>
      <c r="AC127" s="74" t="e">
        <f>Table134237122[[#This Row],[2nd Mean]]-(2.66*Table134237122[[#This Row],[MR Bar 2]])</f>
        <v>#N/A</v>
      </c>
      <c r="AD127" s="74" t="e">
        <f>Table134237122[[#This Row],[3rd Mean]]-(2.66*Table134237122[[#This Row],[MR Bar 3]])</f>
        <v>#N/A</v>
      </c>
      <c r="AE127" s="74" t="e">
        <f>IF(Table134237122[[#This Row],[Date]]="",#N/A,IF(Table134237122[[#This Row],[Date]]&lt;$BS$26,#N/A,$BP$26))</f>
        <v>#N/A</v>
      </c>
      <c r="AF127" s="75">
        <f>MAX(Table134237122[Cohort Size])*2</f>
        <v>1264</v>
      </c>
      <c r="AG127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7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7" s="79" t="e">
        <f>IF(Table134237122[[#This Row],[Mean Change]]=1,(Table134237122[[#This Row],[Standard Deviation]]*3)+$T127,#N/A)</f>
        <v>#N/A</v>
      </c>
      <c r="AJ127" s="79" t="e">
        <f>IF(Table134237122[[#This Row],[Mean Change]]=1,$T127-(Table134237122[[#This Row],[Standard Deviation]]*3),#N/A)</f>
        <v>#N/A</v>
      </c>
      <c r="AK127" s="79" t="e">
        <f>IF(Table134237122[[#This Row],[Mean Change]]=2,(Table134237122[[#This Row],[Standard Deviation]]*3)+$T127,#N/A)</f>
        <v>#N/A</v>
      </c>
      <c r="AL127" s="79" t="e">
        <f>IF(Table134237122[[#This Row],[Mean Change]]=2,$T127-(Table134237122[[#This Row],[Standard Deviation]]*3),#N/A)</f>
        <v>#N/A</v>
      </c>
      <c r="AM127" s="79" t="e">
        <f>IF(Table134237122[[#This Row],[Mean Change]]=3,(Table134237122[[#This Row],[Standard Deviation]]*3)+$T127,#N/A)</f>
        <v>#N/A</v>
      </c>
      <c r="AN127" s="79" t="e">
        <f>IF(Table134237122[[#This Row],[Mean Change]]=3,$T127-(Table134237122[[#This Row],[Standard Deviation]]*3),#N/A)</f>
        <v>#N/A</v>
      </c>
      <c r="AO127" s="55">
        <v>0.71613171756220007</v>
      </c>
      <c r="AP127" s="55">
        <v>0.6952282824378001</v>
      </c>
      <c r="AQ127" s="79" t="e">
        <f>IF(Table134237122[[#This Row],[Mean Change]]=5,(Table134237122[[#This Row],[Standard Deviation]]*3)+$T127,#N/A)</f>
        <v>#N/A</v>
      </c>
      <c r="AR127" s="79" t="e">
        <f>IF(Table134237122[[#This Row],[Mean Change]]=5,$T127-(Table134237122[[#This Row],[Standard Deviation]]*3),#N/A)</f>
        <v>#N/A</v>
      </c>
    </row>
    <row r="128" spans="2:44" ht="12.75" customHeight="1" x14ac:dyDescent="0.25">
      <c r="B128" s="9"/>
      <c r="C128" s="69"/>
      <c r="D128" s="70"/>
      <c r="E128" s="70" t="e">
        <f>IF(Table134237122[[#This Row],[Variable Name]]="",#N/A,Table134237122[[#This Row],[Variable Name]])</f>
        <v>#N/A</v>
      </c>
      <c r="F128" s="71" t="str">
        <f>IFERROR(IF(Table134237122[[#This Row],[Variable Name]]="","",IF(AG127&lt;&gt;AG128,"",ABS(Table134237122[[#This Row],[Variable Name]]-C127))),"")</f>
        <v/>
      </c>
      <c r="G128" s="72" t="e">
        <f>IF(Table134237122[[#This Row],[Mean Change]]=1,AVERAGEIFS(Table134237122[MR],Table134237122[Mean Change],1),#N/A)</f>
        <v>#N/A</v>
      </c>
      <c r="H128" s="72" t="e">
        <f>IF(Table134237122[[#This Row],[Mean Change]]=2,AVERAGEIFS(Table134237122[MR],Table134237122[Mean Change],2),#N/A)</f>
        <v>#N/A</v>
      </c>
      <c r="I128" s="72" t="e">
        <f>IF(Table134237122[[#This Row],[Mean Change]]=3,AVERAGEIFS(Table134237122[MR],Table134237122[Mean Change],3),#N/A)</f>
        <v>#N/A</v>
      </c>
      <c r="J128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8" s="73" t="str">
        <f>IF(ISERROR(Table134237122[[#This Row],[Mean Change]]),"",IF(Table134237122[[#This Row],[Variable Name]]="","",IF(Table134237122[[#This Row],[Mean Change]]=1,Table134237122[Variable Name],"")))</f>
        <v/>
      </c>
      <c r="L128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8" s="73" t="str">
        <f>IF(ISERROR(Table134237122[[#This Row],[Mean Change]]),"",IF(Table134237122[[#This Row],[Variable Name]]="","",IF(Table134237122[[#This Row],[Mean Change]]=2,Table134237122[Variable Name],"")))</f>
        <v/>
      </c>
      <c r="N128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8" s="73" t="str">
        <f>IF(ISERROR(Table134237122[[#This Row],[Mean Change]]),"",IF(Table134237122[[#This Row],[Variable Name]]="","",IF(Table134237122[[#This Row],[Mean Change]]=3,Table134237122[Variable Name],"")))</f>
        <v/>
      </c>
      <c r="P128" s="76">
        <v>0.70567999999999997</v>
      </c>
      <c r="Q128" s="73" t="str">
        <f>IF(ISERROR(Table134237122[[#This Row],[Mean Change]]),"",IF(Table134237122[[#This Row],[Variable Name]]="","",IF(Table134237122[[#This Row],[Mean Change]]=4,Table134237122[Variable Name],"")))</f>
        <v/>
      </c>
      <c r="R128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8" s="73" t="str">
        <f>IF(ISERROR(Table134237122[[#This Row],[Mean Change]]),"",IF(Table134237122[[#This Row],[Variable Name]]="","",IF(Table134237122[[#This Row],[Mean Change]]=5,Table134237122[Variable Name],"")))</f>
        <v/>
      </c>
      <c r="T128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8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8" s="74" t="e">
        <f>IF(Table134237122[[#This Row],[Mean Change]]=1,AVERAGEIFS(Table134237122[MR],Table134237122[MR],"&lt;"&amp;Table134237122[[#This Row],[UL MR]],Table134237122[Mean Change],1),#N/A)</f>
        <v>#N/A</v>
      </c>
      <c r="W128" s="74" t="e">
        <f>IF(Table134237122[[#This Row],[Mean Change]]=2,AVERAGEIFS(Table134237122[MR],Table134237122[MR],"&lt;"&amp;Table134237122[[#This Row],[UL MR]],Table134237122[Mean Change],2),#N/A)</f>
        <v>#N/A</v>
      </c>
      <c r="X128" s="74" t="e">
        <f>IF(Table134237122[[#This Row],[Mean Change]]=3,AVERAGEIFS(Table134237122[MR],Table134237122[MR],"&lt;"&amp;Table134237122[[#This Row],[UL MR]],Table134237122[Mean Change],3),#N/A)</f>
        <v>#N/A</v>
      </c>
      <c r="Y128" s="74" t="e">
        <f>Table134237122[[#This Row],[Process Mean]]+(2.66*Table134237122[[#This Row],[MR Bar]])</f>
        <v>#N/A</v>
      </c>
      <c r="Z128" s="74" t="e">
        <f>Table134237122[[#This Row],[2nd Mean]]+(2.66*Table134237122[[#This Row],[MR Bar 2]])</f>
        <v>#N/A</v>
      </c>
      <c r="AA128" s="74" t="e">
        <f>Table134237122[[#This Row],[3rd Mean]]+(2.66*Table134237122[[#This Row],[MR Bar 3]])</f>
        <v>#N/A</v>
      </c>
      <c r="AB128" s="74" t="e">
        <f>Table134237122[[#This Row],[Process Mean]]-(2.66*Table134237122[[#This Row],[MR Bar]])</f>
        <v>#N/A</v>
      </c>
      <c r="AC128" s="74" t="e">
        <f>Table134237122[[#This Row],[2nd Mean]]-(2.66*Table134237122[[#This Row],[MR Bar 2]])</f>
        <v>#N/A</v>
      </c>
      <c r="AD128" s="74" t="e">
        <f>Table134237122[[#This Row],[3rd Mean]]-(2.66*Table134237122[[#This Row],[MR Bar 3]])</f>
        <v>#N/A</v>
      </c>
      <c r="AE128" s="74" t="e">
        <f>IF(Table134237122[[#This Row],[Date]]="",#N/A,IF(Table134237122[[#This Row],[Date]]&lt;$BS$26,#N/A,$BP$26))</f>
        <v>#N/A</v>
      </c>
      <c r="AF128" s="75">
        <f>MAX(Table134237122[Cohort Size])*2</f>
        <v>1264</v>
      </c>
      <c r="AG128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8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8" s="79" t="e">
        <f>IF(Table134237122[[#This Row],[Mean Change]]=1,(Table134237122[[#This Row],[Standard Deviation]]*3)+$T128,#N/A)</f>
        <v>#N/A</v>
      </c>
      <c r="AJ128" s="79" t="e">
        <f>IF(Table134237122[[#This Row],[Mean Change]]=1,$T128-(Table134237122[[#This Row],[Standard Deviation]]*3),#N/A)</f>
        <v>#N/A</v>
      </c>
      <c r="AK128" s="79" t="e">
        <f>IF(Table134237122[[#This Row],[Mean Change]]=2,(Table134237122[[#This Row],[Standard Deviation]]*3)+$T128,#N/A)</f>
        <v>#N/A</v>
      </c>
      <c r="AL128" s="79" t="e">
        <f>IF(Table134237122[[#This Row],[Mean Change]]=2,$T128-(Table134237122[[#This Row],[Standard Deviation]]*3),#N/A)</f>
        <v>#N/A</v>
      </c>
      <c r="AM128" s="79" t="e">
        <f>IF(Table134237122[[#This Row],[Mean Change]]=3,(Table134237122[[#This Row],[Standard Deviation]]*3)+$T128,#N/A)</f>
        <v>#N/A</v>
      </c>
      <c r="AN128" s="79" t="e">
        <f>IF(Table134237122[[#This Row],[Mean Change]]=3,$T128-(Table134237122[[#This Row],[Standard Deviation]]*3),#N/A)</f>
        <v>#N/A</v>
      </c>
      <c r="AO128" s="55">
        <v>0.71613171756220007</v>
      </c>
      <c r="AP128" s="55">
        <v>0.6952282824378001</v>
      </c>
      <c r="AQ128" s="79" t="e">
        <f>IF(Table134237122[[#This Row],[Mean Change]]=5,(Table134237122[[#This Row],[Standard Deviation]]*3)+$T128,#N/A)</f>
        <v>#N/A</v>
      </c>
      <c r="AR128" s="79" t="e">
        <f>IF(Table134237122[[#This Row],[Mean Change]]=5,$T128-(Table134237122[[#This Row],[Standard Deviation]]*3),#N/A)</f>
        <v>#N/A</v>
      </c>
    </row>
    <row r="129" spans="2:44" ht="12.75" customHeight="1" x14ac:dyDescent="0.25">
      <c r="B129" s="9"/>
      <c r="C129" s="69"/>
      <c r="D129" s="70"/>
      <c r="E129" s="70" t="e">
        <f>IF(Table134237122[[#This Row],[Variable Name]]="",#N/A,Table134237122[[#This Row],[Variable Name]])</f>
        <v>#N/A</v>
      </c>
      <c r="F129" s="71" t="str">
        <f>IFERROR(IF(Table134237122[[#This Row],[Variable Name]]="","",IF(AG128&lt;&gt;AG129,"",ABS(Table134237122[[#This Row],[Variable Name]]-C128))),"")</f>
        <v/>
      </c>
      <c r="G129" s="72" t="e">
        <f>IF(Table134237122[[#This Row],[Mean Change]]=1,AVERAGEIFS(Table134237122[MR],Table134237122[Mean Change],1),#N/A)</f>
        <v>#N/A</v>
      </c>
      <c r="H129" s="72" t="e">
        <f>IF(Table134237122[[#This Row],[Mean Change]]=2,AVERAGEIFS(Table134237122[MR],Table134237122[Mean Change],2),#N/A)</f>
        <v>#N/A</v>
      </c>
      <c r="I129" s="72" t="e">
        <f>IF(Table134237122[[#This Row],[Mean Change]]=3,AVERAGEIFS(Table134237122[MR],Table134237122[Mean Change],3),#N/A)</f>
        <v>#N/A</v>
      </c>
      <c r="J129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29" s="73" t="str">
        <f>IF(ISERROR(Table134237122[[#This Row],[Mean Change]]),"",IF(Table134237122[[#This Row],[Variable Name]]="","",IF(Table134237122[[#This Row],[Mean Change]]=1,Table134237122[Variable Name],"")))</f>
        <v/>
      </c>
      <c r="L129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29" s="73" t="str">
        <f>IF(ISERROR(Table134237122[[#This Row],[Mean Change]]),"",IF(Table134237122[[#This Row],[Variable Name]]="","",IF(Table134237122[[#This Row],[Mean Change]]=2,Table134237122[Variable Name],"")))</f>
        <v/>
      </c>
      <c r="N129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29" s="73" t="str">
        <f>IF(ISERROR(Table134237122[[#This Row],[Mean Change]]),"",IF(Table134237122[[#This Row],[Variable Name]]="","",IF(Table134237122[[#This Row],[Mean Change]]=3,Table134237122[Variable Name],"")))</f>
        <v/>
      </c>
      <c r="P129" s="76">
        <v>0.70567999999999997</v>
      </c>
      <c r="Q129" s="73" t="str">
        <f>IF(ISERROR(Table134237122[[#This Row],[Mean Change]]),"",IF(Table134237122[[#This Row],[Variable Name]]="","",IF(Table134237122[[#This Row],[Mean Change]]=4,Table134237122[Variable Name],"")))</f>
        <v/>
      </c>
      <c r="R129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29" s="73" t="str">
        <f>IF(ISERROR(Table134237122[[#This Row],[Mean Change]]),"",IF(Table134237122[[#This Row],[Variable Name]]="","",IF(Table134237122[[#This Row],[Mean Change]]=5,Table134237122[Variable Name],"")))</f>
        <v/>
      </c>
      <c r="T129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29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29" s="74" t="e">
        <f>IF(Table134237122[[#This Row],[Mean Change]]=1,AVERAGEIFS(Table134237122[MR],Table134237122[MR],"&lt;"&amp;Table134237122[[#This Row],[UL MR]],Table134237122[Mean Change],1),#N/A)</f>
        <v>#N/A</v>
      </c>
      <c r="W129" s="74" t="e">
        <f>IF(Table134237122[[#This Row],[Mean Change]]=2,AVERAGEIFS(Table134237122[MR],Table134237122[MR],"&lt;"&amp;Table134237122[[#This Row],[UL MR]],Table134237122[Mean Change],2),#N/A)</f>
        <v>#N/A</v>
      </c>
      <c r="X129" s="74" t="e">
        <f>IF(Table134237122[[#This Row],[Mean Change]]=3,AVERAGEIFS(Table134237122[MR],Table134237122[MR],"&lt;"&amp;Table134237122[[#This Row],[UL MR]],Table134237122[Mean Change],3),#N/A)</f>
        <v>#N/A</v>
      </c>
      <c r="Y129" s="74" t="e">
        <f>Table134237122[[#This Row],[Process Mean]]+(2.66*Table134237122[[#This Row],[MR Bar]])</f>
        <v>#N/A</v>
      </c>
      <c r="Z129" s="74" t="e">
        <f>Table134237122[[#This Row],[2nd Mean]]+(2.66*Table134237122[[#This Row],[MR Bar 2]])</f>
        <v>#N/A</v>
      </c>
      <c r="AA129" s="74" t="e">
        <f>Table134237122[[#This Row],[3rd Mean]]+(2.66*Table134237122[[#This Row],[MR Bar 3]])</f>
        <v>#N/A</v>
      </c>
      <c r="AB129" s="74" t="e">
        <f>Table134237122[[#This Row],[Process Mean]]-(2.66*Table134237122[[#This Row],[MR Bar]])</f>
        <v>#N/A</v>
      </c>
      <c r="AC129" s="74" t="e">
        <f>Table134237122[[#This Row],[2nd Mean]]-(2.66*Table134237122[[#This Row],[MR Bar 2]])</f>
        <v>#N/A</v>
      </c>
      <c r="AD129" s="74" t="e">
        <f>Table134237122[[#This Row],[3rd Mean]]-(2.66*Table134237122[[#This Row],[MR Bar 3]])</f>
        <v>#N/A</v>
      </c>
      <c r="AE129" s="74" t="e">
        <f>IF(Table134237122[[#This Row],[Date]]="",#N/A,IF(Table134237122[[#This Row],[Date]]&lt;$BS$26,#N/A,$BP$26))</f>
        <v>#N/A</v>
      </c>
      <c r="AF129" s="75">
        <f>MAX(Table134237122[Cohort Size])*2</f>
        <v>1264</v>
      </c>
      <c r="AG129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29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29" s="79" t="e">
        <f>IF(Table134237122[[#This Row],[Mean Change]]=1,(Table134237122[[#This Row],[Standard Deviation]]*3)+$T129,#N/A)</f>
        <v>#N/A</v>
      </c>
      <c r="AJ129" s="79" t="e">
        <f>IF(Table134237122[[#This Row],[Mean Change]]=1,$T129-(Table134237122[[#This Row],[Standard Deviation]]*3),#N/A)</f>
        <v>#N/A</v>
      </c>
      <c r="AK129" s="79" t="e">
        <f>IF(Table134237122[[#This Row],[Mean Change]]=2,(Table134237122[[#This Row],[Standard Deviation]]*3)+$T129,#N/A)</f>
        <v>#N/A</v>
      </c>
      <c r="AL129" s="79" t="e">
        <f>IF(Table134237122[[#This Row],[Mean Change]]=2,$T129-(Table134237122[[#This Row],[Standard Deviation]]*3),#N/A)</f>
        <v>#N/A</v>
      </c>
      <c r="AM129" s="79" t="e">
        <f>IF(Table134237122[[#This Row],[Mean Change]]=3,(Table134237122[[#This Row],[Standard Deviation]]*3)+$T129,#N/A)</f>
        <v>#N/A</v>
      </c>
      <c r="AN129" s="79" t="e">
        <f>IF(Table134237122[[#This Row],[Mean Change]]=3,$T129-(Table134237122[[#This Row],[Standard Deviation]]*3),#N/A)</f>
        <v>#N/A</v>
      </c>
      <c r="AO129" s="55">
        <v>0.71613171756220007</v>
      </c>
      <c r="AP129" s="55">
        <v>0.6952282824378001</v>
      </c>
      <c r="AQ129" s="79" t="e">
        <f>IF(Table134237122[[#This Row],[Mean Change]]=5,(Table134237122[[#This Row],[Standard Deviation]]*3)+$T129,#N/A)</f>
        <v>#N/A</v>
      </c>
      <c r="AR129" s="79" t="e">
        <f>IF(Table134237122[[#This Row],[Mean Change]]=5,$T129-(Table134237122[[#This Row],[Standard Deviation]]*3),#N/A)</f>
        <v>#N/A</v>
      </c>
    </row>
    <row r="130" spans="2:44" ht="12.75" customHeight="1" x14ac:dyDescent="0.25">
      <c r="B130" s="9"/>
      <c r="C130" s="69"/>
      <c r="D130" s="70"/>
      <c r="E130" s="70" t="e">
        <f>IF(Table134237122[[#This Row],[Variable Name]]="",#N/A,Table134237122[[#This Row],[Variable Name]])</f>
        <v>#N/A</v>
      </c>
      <c r="F130" s="71" t="str">
        <f>IFERROR(IF(Table134237122[[#This Row],[Variable Name]]="","",IF(AG129&lt;&gt;AG130,"",ABS(Table134237122[[#This Row],[Variable Name]]-C129))),"")</f>
        <v/>
      </c>
      <c r="G130" s="72" t="e">
        <f>IF(Table134237122[[#This Row],[Mean Change]]=1,AVERAGEIFS(Table134237122[MR],Table134237122[Mean Change],1),#N/A)</f>
        <v>#N/A</v>
      </c>
      <c r="H130" s="72" t="e">
        <f>IF(Table134237122[[#This Row],[Mean Change]]=2,AVERAGEIFS(Table134237122[MR],Table134237122[Mean Change],2),#N/A)</f>
        <v>#N/A</v>
      </c>
      <c r="I130" s="72" t="e">
        <f>IF(Table134237122[[#This Row],[Mean Change]]=3,AVERAGEIFS(Table134237122[MR],Table134237122[Mean Change],3),#N/A)</f>
        <v>#N/A</v>
      </c>
      <c r="J130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0" s="73" t="str">
        <f>IF(ISERROR(Table134237122[[#This Row],[Mean Change]]),"",IF(Table134237122[[#This Row],[Variable Name]]="","",IF(Table134237122[[#This Row],[Mean Change]]=1,Table134237122[Variable Name],"")))</f>
        <v/>
      </c>
      <c r="L130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0" s="73" t="str">
        <f>IF(ISERROR(Table134237122[[#This Row],[Mean Change]]),"",IF(Table134237122[[#This Row],[Variable Name]]="","",IF(Table134237122[[#This Row],[Mean Change]]=2,Table134237122[Variable Name],"")))</f>
        <v/>
      </c>
      <c r="N130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0" s="73" t="str">
        <f>IF(ISERROR(Table134237122[[#This Row],[Mean Change]]),"",IF(Table134237122[[#This Row],[Variable Name]]="","",IF(Table134237122[[#This Row],[Mean Change]]=3,Table134237122[Variable Name],"")))</f>
        <v/>
      </c>
      <c r="P130" s="76">
        <v>0.70567999999999997</v>
      </c>
      <c r="Q130" s="73" t="str">
        <f>IF(ISERROR(Table134237122[[#This Row],[Mean Change]]),"",IF(Table134237122[[#This Row],[Variable Name]]="","",IF(Table134237122[[#This Row],[Mean Change]]=4,Table134237122[Variable Name],"")))</f>
        <v/>
      </c>
      <c r="R130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0" s="73" t="str">
        <f>IF(ISERROR(Table134237122[[#This Row],[Mean Change]]),"",IF(Table134237122[[#This Row],[Variable Name]]="","",IF(Table134237122[[#This Row],[Mean Change]]=5,Table134237122[Variable Name],"")))</f>
        <v/>
      </c>
      <c r="T130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0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0" s="74" t="e">
        <f>IF(Table134237122[[#This Row],[Mean Change]]=1,AVERAGEIFS(Table134237122[MR],Table134237122[MR],"&lt;"&amp;Table134237122[[#This Row],[UL MR]],Table134237122[Mean Change],1),#N/A)</f>
        <v>#N/A</v>
      </c>
      <c r="W130" s="74" t="e">
        <f>IF(Table134237122[[#This Row],[Mean Change]]=2,AVERAGEIFS(Table134237122[MR],Table134237122[MR],"&lt;"&amp;Table134237122[[#This Row],[UL MR]],Table134237122[Mean Change],2),#N/A)</f>
        <v>#N/A</v>
      </c>
      <c r="X130" s="74" t="e">
        <f>IF(Table134237122[[#This Row],[Mean Change]]=3,AVERAGEIFS(Table134237122[MR],Table134237122[MR],"&lt;"&amp;Table134237122[[#This Row],[UL MR]],Table134237122[Mean Change],3),#N/A)</f>
        <v>#N/A</v>
      </c>
      <c r="Y130" s="74" t="e">
        <f>Table134237122[[#This Row],[Process Mean]]+(2.66*Table134237122[[#This Row],[MR Bar]])</f>
        <v>#N/A</v>
      </c>
      <c r="Z130" s="74" t="e">
        <f>Table134237122[[#This Row],[2nd Mean]]+(2.66*Table134237122[[#This Row],[MR Bar 2]])</f>
        <v>#N/A</v>
      </c>
      <c r="AA130" s="74" t="e">
        <f>Table134237122[[#This Row],[3rd Mean]]+(2.66*Table134237122[[#This Row],[MR Bar 3]])</f>
        <v>#N/A</v>
      </c>
      <c r="AB130" s="74" t="e">
        <f>Table134237122[[#This Row],[Process Mean]]-(2.66*Table134237122[[#This Row],[MR Bar]])</f>
        <v>#N/A</v>
      </c>
      <c r="AC130" s="74" t="e">
        <f>Table134237122[[#This Row],[2nd Mean]]-(2.66*Table134237122[[#This Row],[MR Bar 2]])</f>
        <v>#N/A</v>
      </c>
      <c r="AD130" s="74" t="e">
        <f>Table134237122[[#This Row],[3rd Mean]]-(2.66*Table134237122[[#This Row],[MR Bar 3]])</f>
        <v>#N/A</v>
      </c>
      <c r="AE130" s="74" t="e">
        <f>IF(Table134237122[[#This Row],[Date]]="",#N/A,IF(Table134237122[[#This Row],[Date]]&lt;$BS$26,#N/A,$BP$26))</f>
        <v>#N/A</v>
      </c>
      <c r="AF130" s="75">
        <f>MAX(Table134237122[Cohort Size])*2</f>
        <v>1264</v>
      </c>
      <c r="AG130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0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0" s="79" t="e">
        <f>IF(Table134237122[[#This Row],[Mean Change]]=1,(Table134237122[[#This Row],[Standard Deviation]]*3)+$T130,#N/A)</f>
        <v>#N/A</v>
      </c>
      <c r="AJ130" s="79" t="e">
        <f>IF(Table134237122[[#This Row],[Mean Change]]=1,$T130-(Table134237122[[#This Row],[Standard Deviation]]*3),#N/A)</f>
        <v>#N/A</v>
      </c>
      <c r="AK130" s="79" t="e">
        <f>IF(Table134237122[[#This Row],[Mean Change]]=2,(Table134237122[[#This Row],[Standard Deviation]]*3)+$T130,#N/A)</f>
        <v>#N/A</v>
      </c>
      <c r="AL130" s="79" t="e">
        <f>IF(Table134237122[[#This Row],[Mean Change]]=2,$T130-(Table134237122[[#This Row],[Standard Deviation]]*3),#N/A)</f>
        <v>#N/A</v>
      </c>
      <c r="AM130" s="79" t="e">
        <f>IF(Table134237122[[#This Row],[Mean Change]]=3,(Table134237122[[#This Row],[Standard Deviation]]*3)+$T130,#N/A)</f>
        <v>#N/A</v>
      </c>
      <c r="AN130" s="79" t="e">
        <f>IF(Table134237122[[#This Row],[Mean Change]]=3,$T130-(Table134237122[[#This Row],[Standard Deviation]]*3),#N/A)</f>
        <v>#N/A</v>
      </c>
      <c r="AO130" s="55">
        <v>0.71613171756220007</v>
      </c>
      <c r="AP130" s="55">
        <v>0.6952282824378001</v>
      </c>
      <c r="AQ130" s="79" t="e">
        <f>IF(Table134237122[[#This Row],[Mean Change]]=5,(Table134237122[[#This Row],[Standard Deviation]]*3)+$T130,#N/A)</f>
        <v>#N/A</v>
      </c>
      <c r="AR130" s="79" t="e">
        <f>IF(Table134237122[[#This Row],[Mean Change]]=5,$T130-(Table134237122[[#This Row],[Standard Deviation]]*3),#N/A)</f>
        <v>#N/A</v>
      </c>
    </row>
    <row r="131" spans="2:44" ht="12.75" customHeight="1" x14ac:dyDescent="0.25">
      <c r="B131" s="9"/>
      <c r="C131" s="69"/>
      <c r="D131" s="70"/>
      <c r="E131" s="70" t="e">
        <f>IF(Table134237122[[#This Row],[Variable Name]]="",#N/A,Table134237122[[#This Row],[Variable Name]])</f>
        <v>#N/A</v>
      </c>
      <c r="F131" s="71" t="str">
        <f>IFERROR(IF(Table134237122[[#This Row],[Variable Name]]="","",IF(AG130&lt;&gt;AG131,"",ABS(Table134237122[[#This Row],[Variable Name]]-C130))),"")</f>
        <v/>
      </c>
      <c r="G131" s="72" t="e">
        <f>IF(Table134237122[[#This Row],[Mean Change]]=1,AVERAGEIFS(Table134237122[MR],Table134237122[Mean Change],1),#N/A)</f>
        <v>#N/A</v>
      </c>
      <c r="H131" s="72" t="e">
        <f>IF(Table134237122[[#This Row],[Mean Change]]=2,AVERAGEIFS(Table134237122[MR],Table134237122[Mean Change],2),#N/A)</f>
        <v>#N/A</v>
      </c>
      <c r="I131" s="72" t="e">
        <f>IF(Table134237122[[#This Row],[Mean Change]]=3,AVERAGEIFS(Table134237122[MR],Table134237122[Mean Change],3),#N/A)</f>
        <v>#N/A</v>
      </c>
      <c r="J131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1" s="73" t="str">
        <f>IF(ISERROR(Table134237122[[#This Row],[Mean Change]]),"",IF(Table134237122[[#This Row],[Variable Name]]="","",IF(Table134237122[[#This Row],[Mean Change]]=1,Table134237122[Variable Name],"")))</f>
        <v/>
      </c>
      <c r="L131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1" s="73" t="str">
        <f>IF(ISERROR(Table134237122[[#This Row],[Mean Change]]),"",IF(Table134237122[[#This Row],[Variable Name]]="","",IF(Table134237122[[#This Row],[Mean Change]]=2,Table134237122[Variable Name],"")))</f>
        <v/>
      </c>
      <c r="N131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1" s="73" t="str">
        <f>IF(ISERROR(Table134237122[[#This Row],[Mean Change]]),"",IF(Table134237122[[#This Row],[Variable Name]]="","",IF(Table134237122[[#This Row],[Mean Change]]=3,Table134237122[Variable Name],"")))</f>
        <v/>
      </c>
      <c r="P131" s="76">
        <v>0.70567999999999997</v>
      </c>
      <c r="Q131" s="73" t="str">
        <f>IF(ISERROR(Table134237122[[#This Row],[Mean Change]]),"",IF(Table134237122[[#This Row],[Variable Name]]="","",IF(Table134237122[[#This Row],[Mean Change]]=4,Table134237122[Variable Name],"")))</f>
        <v/>
      </c>
      <c r="R131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1" s="73" t="str">
        <f>IF(ISERROR(Table134237122[[#This Row],[Mean Change]]),"",IF(Table134237122[[#This Row],[Variable Name]]="","",IF(Table134237122[[#This Row],[Mean Change]]=5,Table134237122[Variable Name],"")))</f>
        <v/>
      </c>
      <c r="T131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1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1" s="74" t="e">
        <f>IF(Table134237122[[#This Row],[Mean Change]]=1,AVERAGEIFS(Table134237122[MR],Table134237122[MR],"&lt;"&amp;Table134237122[[#This Row],[UL MR]],Table134237122[Mean Change],1),#N/A)</f>
        <v>#N/A</v>
      </c>
      <c r="W131" s="74" t="e">
        <f>IF(Table134237122[[#This Row],[Mean Change]]=2,AVERAGEIFS(Table134237122[MR],Table134237122[MR],"&lt;"&amp;Table134237122[[#This Row],[UL MR]],Table134237122[Mean Change],2),#N/A)</f>
        <v>#N/A</v>
      </c>
      <c r="X131" s="74" t="e">
        <f>IF(Table134237122[[#This Row],[Mean Change]]=3,AVERAGEIFS(Table134237122[MR],Table134237122[MR],"&lt;"&amp;Table134237122[[#This Row],[UL MR]],Table134237122[Mean Change],3),#N/A)</f>
        <v>#N/A</v>
      </c>
      <c r="Y131" s="74" t="e">
        <f>Table134237122[[#This Row],[Process Mean]]+(2.66*Table134237122[[#This Row],[MR Bar]])</f>
        <v>#N/A</v>
      </c>
      <c r="Z131" s="74" t="e">
        <f>Table134237122[[#This Row],[2nd Mean]]+(2.66*Table134237122[[#This Row],[MR Bar 2]])</f>
        <v>#N/A</v>
      </c>
      <c r="AA131" s="74" t="e">
        <f>Table134237122[[#This Row],[3rd Mean]]+(2.66*Table134237122[[#This Row],[MR Bar 3]])</f>
        <v>#N/A</v>
      </c>
      <c r="AB131" s="74" t="e">
        <f>Table134237122[[#This Row],[Process Mean]]-(2.66*Table134237122[[#This Row],[MR Bar]])</f>
        <v>#N/A</v>
      </c>
      <c r="AC131" s="74" t="e">
        <f>Table134237122[[#This Row],[2nd Mean]]-(2.66*Table134237122[[#This Row],[MR Bar 2]])</f>
        <v>#N/A</v>
      </c>
      <c r="AD131" s="74" t="e">
        <f>Table134237122[[#This Row],[3rd Mean]]-(2.66*Table134237122[[#This Row],[MR Bar 3]])</f>
        <v>#N/A</v>
      </c>
      <c r="AE131" s="74" t="e">
        <f>IF(Table134237122[[#This Row],[Date]]="",#N/A,IF(Table134237122[[#This Row],[Date]]&lt;$BS$26,#N/A,$BP$26))</f>
        <v>#N/A</v>
      </c>
      <c r="AF131" s="75">
        <f>MAX(Table134237122[Cohort Size])*2</f>
        <v>1264</v>
      </c>
      <c r="AG131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1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1" s="79" t="e">
        <f>IF(Table134237122[[#This Row],[Mean Change]]=1,(Table134237122[[#This Row],[Standard Deviation]]*3)+$T131,#N/A)</f>
        <v>#N/A</v>
      </c>
      <c r="AJ131" s="79" t="e">
        <f>IF(Table134237122[[#This Row],[Mean Change]]=1,$T131-(Table134237122[[#This Row],[Standard Deviation]]*3),#N/A)</f>
        <v>#N/A</v>
      </c>
      <c r="AK131" s="79" t="e">
        <f>IF(Table134237122[[#This Row],[Mean Change]]=2,(Table134237122[[#This Row],[Standard Deviation]]*3)+$T131,#N/A)</f>
        <v>#N/A</v>
      </c>
      <c r="AL131" s="79" t="e">
        <f>IF(Table134237122[[#This Row],[Mean Change]]=2,$T131-(Table134237122[[#This Row],[Standard Deviation]]*3),#N/A)</f>
        <v>#N/A</v>
      </c>
      <c r="AM131" s="79" t="e">
        <f>IF(Table134237122[[#This Row],[Mean Change]]=3,(Table134237122[[#This Row],[Standard Deviation]]*3)+$T131,#N/A)</f>
        <v>#N/A</v>
      </c>
      <c r="AN131" s="79" t="e">
        <f>IF(Table134237122[[#This Row],[Mean Change]]=3,$T131-(Table134237122[[#This Row],[Standard Deviation]]*3),#N/A)</f>
        <v>#N/A</v>
      </c>
      <c r="AO131" s="55">
        <v>0.71613171756220007</v>
      </c>
      <c r="AP131" s="55">
        <v>0.6952282824378001</v>
      </c>
      <c r="AQ131" s="79" t="e">
        <f>IF(Table134237122[[#This Row],[Mean Change]]=5,(Table134237122[[#This Row],[Standard Deviation]]*3)+$T131,#N/A)</f>
        <v>#N/A</v>
      </c>
      <c r="AR131" s="79" t="e">
        <f>IF(Table134237122[[#This Row],[Mean Change]]=5,$T131-(Table134237122[[#This Row],[Standard Deviation]]*3),#N/A)</f>
        <v>#N/A</v>
      </c>
    </row>
    <row r="132" spans="2:44" ht="12.75" customHeight="1" x14ac:dyDescent="0.25">
      <c r="B132" s="9"/>
      <c r="C132" s="69"/>
      <c r="D132" s="70"/>
      <c r="E132" s="70" t="e">
        <f>IF(Table134237122[[#This Row],[Variable Name]]="",#N/A,Table134237122[[#This Row],[Variable Name]])</f>
        <v>#N/A</v>
      </c>
      <c r="F132" s="71" t="str">
        <f>IFERROR(IF(Table134237122[[#This Row],[Variable Name]]="","",IF(AG131&lt;&gt;AG132,"",ABS(Table134237122[[#This Row],[Variable Name]]-C131))),"")</f>
        <v/>
      </c>
      <c r="G132" s="72" t="e">
        <f>IF(Table134237122[[#This Row],[Mean Change]]=1,AVERAGEIFS(Table134237122[MR],Table134237122[Mean Change],1),#N/A)</f>
        <v>#N/A</v>
      </c>
      <c r="H132" s="72" t="e">
        <f>IF(Table134237122[[#This Row],[Mean Change]]=2,AVERAGEIFS(Table134237122[MR],Table134237122[Mean Change],2),#N/A)</f>
        <v>#N/A</v>
      </c>
      <c r="I132" s="72" t="e">
        <f>IF(Table134237122[[#This Row],[Mean Change]]=3,AVERAGEIFS(Table134237122[MR],Table134237122[Mean Change],3),#N/A)</f>
        <v>#N/A</v>
      </c>
      <c r="J132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2" s="73" t="str">
        <f>IF(ISERROR(Table134237122[[#This Row],[Mean Change]]),"",IF(Table134237122[[#This Row],[Variable Name]]="","",IF(Table134237122[[#This Row],[Mean Change]]=1,Table134237122[Variable Name],"")))</f>
        <v/>
      </c>
      <c r="L132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2" s="73" t="str">
        <f>IF(ISERROR(Table134237122[[#This Row],[Mean Change]]),"",IF(Table134237122[[#This Row],[Variable Name]]="","",IF(Table134237122[[#This Row],[Mean Change]]=2,Table134237122[Variable Name],"")))</f>
        <v/>
      </c>
      <c r="N132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2" s="73" t="str">
        <f>IF(ISERROR(Table134237122[[#This Row],[Mean Change]]),"",IF(Table134237122[[#This Row],[Variable Name]]="","",IF(Table134237122[[#This Row],[Mean Change]]=3,Table134237122[Variable Name],"")))</f>
        <v/>
      </c>
      <c r="P132" s="76">
        <v>0.70567999999999997</v>
      </c>
      <c r="Q132" s="73" t="str">
        <f>IF(ISERROR(Table134237122[[#This Row],[Mean Change]]),"",IF(Table134237122[[#This Row],[Variable Name]]="","",IF(Table134237122[[#This Row],[Mean Change]]=4,Table134237122[Variable Name],"")))</f>
        <v/>
      </c>
      <c r="R132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2" s="73" t="str">
        <f>IF(ISERROR(Table134237122[[#This Row],[Mean Change]]),"",IF(Table134237122[[#This Row],[Variable Name]]="","",IF(Table134237122[[#This Row],[Mean Change]]=5,Table134237122[Variable Name],"")))</f>
        <v/>
      </c>
      <c r="T132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2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2" s="74" t="e">
        <f>IF(Table134237122[[#This Row],[Mean Change]]=1,AVERAGEIFS(Table134237122[MR],Table134237122[MR],"&lt;"&amp;Table134237122[[#This Row],[UL MR]],Table134237122[Mean Change],1),#N/A)</f>
        <v>#N/A</v>
      </c>
      <c r="W132" s="74" t="e">
        <f>IF(Table134237122[[#This Row],[Mean Change]]=2,AVERAGEIFS(Table134237122[MR],Table134237122[MR],"&lt;"&amp;Table134237122[[#This Row],[UL MR]],Table134237122[Mean Change],2),#N/A)</f>
        <v>#N/A</v>
      </c>
      <c r="X132" s="74" t="e">
        <f>IF(Table134237122[[#This Row],[Mean Change]]=3,AVERAGEIFS(Table134237122[MR],Table134237122[MR],"&lt;"&amp;Table134237122[[#This Row],[UL MR]],Table134237122[Mean Change],3),#N/A)</f>
        <v>#N/A</v>
      </c>
      <c r="Y132" s="74" t="e">
        <f>Table134237122[[#This Row],[Process Mean]]+(2.66*Table134237122[[#This Row],[MR Bar]])</f>
        <v>#N/A</v>
      </c>
      <c r="Z132" s="74" t="e">
        <f>Table134237122[[#This Row],[2nd Mean]]+(2.66*Table134237122[[#This Row],[MR Bar 2]])</f>
        <v>#N/A</v>
      </c>
      <c r="AA132" s="74" t="e">
        <f>Table134237122[[#This Row],[3rd Mean]]+(2.66*Table134237122[[#This Row],[MR Bar 3]])</f>
        <v>#N/A</v>
      </c>
      <c r="AB132" s="74" t="e">
        <f>Table134237122[[#This Row],[Process Mean]]-(2.66*Table134237122[[#This Row],[MR Bar]])</f>
        <v>#N/A</v>
      </c>
      <c r="AC132" s="74" t="e">
        <f>Table134237122[[#This Row],[2nd Mean]]-(2.66*Table134237122[[#This Row],[MR Bar 2]])</f>
        <v>#N/A</v>
      </c>
      <c r="AD132" s="74" t="e">
        <f>Table134237122[[#This Row],[3rd Mean]]-(2.66*Table134237122[[#This Row],[MR Bar 3]])</f>
        <v>#N/A</v>
      </c>
      <c r="AE132" s="74" t="e">
        <f>IF(Table134237122[[#This Row],[Date]]="",#N/A,IF(Table134237122[[#This Row],[Date]]&lt;$BS$26,#N/A,$BP$26))</f>
        <v>#N/A</v>
      </c>
      <c r="AF132" s="75">
        <f>MAX(Table134237122[Cohort Size])*2</f>
        <v>1264</v>
      </c>
      <c r="AG132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2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2" s="79" t="e">
        <f>IF(Table134237122[[#This Row],[Mean Change]]=1,(Table134237122[[#This Row],[Standard Deviation]]*3)+$T132,#N/A)</f>
        <v>#N/A</v>
      </c>
      <c r="AJ132" s="79" t="e">
        <f>IF(Table134237122[[#This Row],[Mean Change]]=1,$T132-(Table134237122[[#This Row],[Standard Deviation]]*3),#N/A)</f>
        <v>#N/A</v>
      </c>
      <c r="AK132" s="79" t="e">
        <f>IF(Table134237122[[#This Row],[Mean Change]]=2,(Table134237122[[#This Row],[Standard Deviation]]*3)+$T132,#N/A)</f>
        <v>#N/A</v>
      </c>
      <c r="AL132" s="79" t="e">
        <f>IF(Table134237122[[#This Row],[Mean Change]]=2,$T132-(Table134237122[[#This Row],[Standard Deviation]]*3),#N/A)</f>
        <v>#N/A</v>
      </c>
      <c r="AM132" s="79" t="e">
        <f>IF(Table134237122[[#This Row],[Mean Change]]=3,(Table134237122[[#This Row],[Standard Deviation]]*3)+$T132,#N/A)</f>
        <v>#N/A</v>
      </c>
      <c r="AN132" s="79" t="e">
        <f>IF(Table134237122[[#This Row],[Mean Change]]=3,$T132-(Table134237122[[#This Row],[Standard Deviation]]*3),#N/A)</f>
        <v>#N/A</v>
      </c>
      <c r="AO132" s="55">
        <v>0.71613171756220007</v>
      </c>
      <c r="AP132" s="55">
        <v>0.6952282824378001</v>
      </c>
      <c r="AQ132" s="79" t="e">
        <f>IF(Table134237122[[#This Row],[Mean Change]]=5,(Table134237122[[#This Row],[Standard Deviation]]*3)+$T132,#N/A)</f>
        <v>#N/A</v>
      </c>
      <c r="AR132" s="79" t="e">
        <f>IF(Table134237122[[#This Row],[Mean Change]]=5,$T132-(Table134237122[[#This Row],[Standard Deviation]]*3),#N/A)</f>
        <v>#N/A</v>
      </c>
    </row>
    <row r="133" spans="2:44" ht="12.75" customHeight="1" x14ac:dyDescent="0.25">
      <c r="B133" s="9"/>
      <c r="C133" s="69"/>
      <c r="D133" s="70"/>
      <c r="E133" s="70" t="e">
        <f>IF(Table134237122[[#This Row],[Variable Name]]="",#N/A,Table134237122[[#This Row],[Variable Name]])</f>
        <v>#N/A</v>
      </c>
      <c r="F133" s="71" t="str">
        <f>IFERROR(IF(Table134237122[[#This Row],[Variable Name]]="","",IF(AG132&lt;&gt;AG133,"",ABS(Table134237122[[#This Row],[Variable Name]]-C132))),"")</f>
        <v/>
      </c>
      <c r="G133" s="72" t="e">
        <f>IF(Table134237122[[#This Row],[Mean Change]]=1,AVERAGEIFS(Table134237122[MR],Table134237122[Mean Change],1),#N/A)</f>
        <v>#N/A</v>
      </c>
      <c r="H133" s="72" t="e">
        <f>IF(Table134237122[[#This Row],[Mean Change]]=2,AVERAGEIFS(Table134237122[MR],Table134237122[Mean Change],2),#N/A)</f>
        <v>#N/A</v>
      </c>
      <c r="I133" s="72" t="e">
        <f>IF(Table134237122[[#This Row],[Mean Change]]=3,AVERAGEIFS(Table134237122[MR],Table134237122[Mean Change],3),#N/A)</f>
        <v>#N/A</v>
      </c>
      <c r="J133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3" s="73" t="str">
        <f>IF(ISERROR(Table134237122[[#This Row],[Mean Change]]),"",IF(Table134237122[[#This Row],[Variable Name]]="","",IF(Table134237122[[#This Row],[Mean Change]]=1,Table134237122[Variable Name],"")))</f>
        <v/>
      </c>
      <c r="L133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3" s="73" t="str">
        <f>IF(ISERROR(Table134237122[[#This Row],[Mean Change]]),"",IF(Table134237122[[#This Row],[Variable Name]]="","",IF(Table134237122[[#This Row],[Mean Change]]=2,Table134237122[Variable Name],"")))</f>
        <v/>
      </c>
      <c r="N133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3" s="73" t="str">
        <f>IF(ISERROR(Table134237122[[#This Row],[Mean Change]]),"",IF(Table134237122[[#This Row],[Variable Name]]="","",IF(Table134237122[[#This Row],[Mean Change]]=3,Table134237122[Variable Name],"")))</f>
        <v/>
      </c>
      <c r="P133" s="76">
        <v>0.70567999999999997</v>
      </c>
      <c r="Q133" s="73" t="str">
        <f>IF(ISERROR(Table134237122[[#This Row],[Mean Change]]),"",IF(Table134237122[[#This Row],[Variable Name]]="","",IF(Table134237122[[#This Row],[Mean Change]]=4,Table134237122[Variable Name],"")))</f>
        <v/>
      </c>
      <c r="R133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3" s="73" t="str">
        <f>IF(ISERROR(Table134237122[[#This Row],[Mean Change]]),"",IF(Table134237122[[#This Row],[Variable Name]]="","",IF(Table134237122[[#This Row],[Mean Change]]=5,Table134237122[Variable Name],"")))</f>
        <v/>
      </c>
      <c r="T133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3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3" s="74" t="e">
        <f>IF(Table134237122[[#This Row],[Mean Change]]=1,AVERAGEIFS(Table134237122[MR],Table134237122[MR],"&lt;"&amp;Table134237122[[#This Row],[UL MR]],Table134237122[Mean Change],1),#N/A)</f>
        <v>#N/A</v>
      </c>
      <c r="W133" s="74" t="e">
        <f>IF(Table134237122[[#This Row],[Mean Change]]=2,AVERAGEIFS(Table134237122[MR],Table134237122[MR],"&lt;"&amp;Table134237122[[#This Row],[UL MR]],Table134237122[Mean Change],2),#N/A)</f>
        <v>#N/A</v>
      </c>
      <c r="X133" s="74" t="e">
        <f>IF(Table134237122[[#This Row],[Mean Change]]=3,AVERAGEIFS(Table134237122[MR],Table134237122[MR],"&lt;"&amp;Table134237122[[#This Row],[UL MR]],Table134237122[Mean Change],3),#N/A)</f>
        <v>#N/A</v>
      </c>
      <c r="Y133" s="74" t="e">
        <f>Table134237122[[#This Row],[Process Mean]]+(2.66*Table134237122[[#This Row],[MR Bar]])</f>
        <v>#N/A</v>
      </c>
      <c r="Z133" s="74" t="e">
        <f>Table134237122[[#This Row],[2nd Mean]]+(2.66*Table134237122[[#This Row],[MR Bar 2]])</f>
        <v>#N/A</v>
      </c>
      <c r="AA133" s="74" t="e">
        <f>Table134237122[[#This Row],[3rd Mean]]+(2.66*Table134237122[[#This Row],[MR Bar 3]])</f>
        <v>#N/A</v>
      </c>
      <c r="AB133" s="74" t="e">
        <f>Table134237122[[#This Row],[Process Mean]]-(2.66*Table134237122[[#This Row],[MR Bar]])</f>
        <v>#N/A</v>
      </c>
      <c r="AC133" s="74" t="e">
        <f>Table134237122[[#This Row],[2nd Mean]]-(2.66*Table134237122[[#This Row],[MR Bar 2]])</f>
        <v>#N/A</v>
      </c>
      <c r="AD133" s="74" t="e">
        <f>Table134237122[[#This Row],[3rd Mean]]-(2.66*Table134237122[[#This Row],[MR Bar 3]])</f>
        <v>#N/A</v>
      </c>
      <c r="AE133" s="74" t="e">
        <f>IF(Table134237122[[#This Row],[Date]]="",#N/A,IF(Table134237122[[#This Row],[Date]]&lt;$BS$26,#N/A,$BP$26))</f>
        <v>#N/A</v>
      </c>
      <c r="AF133" s="75">
        <f>MAX(Table134237122[Cohort Size])*2</f>
        <v>1264</v>
      </c>
      <c r="AG133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3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3" s="79" t="e">
        <f>IF(Table134237122[[#This Row],[Mean Change]]=1,(Table134237122[[#This Row],[Standard Deviation]]*3)+$T133,#N/A)</f>
        <v>#N/A</v>
      </c>
      <c r="AJ133" s="79" t="e">
        <f>IF(Table134237122[[#This Row],[Mean Change]]=1,$T133-(Table134237122[[#This Row],[Standard Deviation]]*3),#N/A)</f>
        <v>#N/A</v>
      </c>
      <c r="AK133" s="79" t="e">
        <f>IF(Table134237122[[#This Row],[Mean Change]]=2,(Table134237122[[#This Row],[Standard Deviation]]*3)+$T133,#N/A)</f>
        <v>#N/A</v>
      </c>
      <c r="AL133" s="79" t="e">
        <f>IF(Table134237122[[#This Row],[Mean Change]]=2,$T133-(Table134237122[[#This Row],[Standard Deviation]]*3),#N/A)</f>
        <v>#N/A</v>
      </c>
      <c r="AM133" s="79" t="e">
        <f>IF(Table134237122[[#This Row],[Mean Change]]=3,(Table134237122[[#This Row],[Standard Deviation]]*3)+$T133,#N/A)</f>
        <v>#N/A</v>
      </c>
      <c r="AN133" s="79" t="e">
        <f>IF(Table134237122[[#This Row],[Mean Change]]=3,$T133-(Table134237122[[#This Row],[Standard Deviation]]*3),#N/A)</f>
        <v>#N/A</v>
      </c>
      <c r="AO133" s="55">
        <v>0.71613171756220007</v>
      </c>
      <c r="AP133" s="55">
        <v>0.6952282824378001</v>
      </c>
      <c r="AQ133" s="79" t="e">
        <f>IF(Table134237122[[#This Row],[Mean Change]]=5,(Table134237122[[#This Row],[Standard Deviation]]*3)+$T133,#N/A)</f>
        <v>#N/A</v>
      </c>
      <c r="AR133" s="79" t="e">
        <f>IF(Table134237122[[#This Row],[Mean Change]]=5,$T133-(Table134237122[[#This Row],[Standard Deviation]]*3),#N/A)</f>
        <v>#N/A</v>
      </c>
    </row>
    <row r="134" spans="2:44" ht="12.75" customHeight="1" x14ac:dyDescent="0.25">
      <c r="B134" s="9"/>
      <c r="C134" s="69"/>
      <c r="D134" s="70"/>
      <c r="E134" s="70" t="e">
        <f>IF(Table134237122[[#This Row],[Variable Name]]="",#N/A,Table134237122[[#This Row],[Variable Name]])</f>
        <v>#N/A</v>
      </c>
      <c r="F134" s="71" t="str">
        <f>IFERROR(IF(Table134237122[[#This Row],[Variable Name]]="","",IF(AG133&lt;&gt;AG134,"",ABS(Table134237122[[#This Row],[Variable Name]]-C133))),"")</f>
        <v/>
      </c>
      <c r="G134" s="72" t="e">
        <f>IF(Table134237122[[#This Row],[Mean Change]]=1,AVERAGEIFS(Table134237122[MR],Table134237122[Mean Change],1),#N/A)</f>
        <v>#N/A</v>
      </c>
      <c r="H134" s="72" t="e">
        <f>IF(Table134237122[[#This Row],[Mean Change]]=2,AVERAGEIFS(Table134237122[MR],Table134237122[Mean Change],2),#N/A)</f>
        <v>#N/A</v>
      </c>
      <c r="I134" s="72" t="e">
        <f>IF(Table134237122[[#This Row],[Mean Change]]=3,AVERAGEIFS(Table134237122[MR],Table134237122[Mean Change],3),#N/A)</f>
        <v>#N/A</v>
      </c>
      <c r="J134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4" s="73" t="str">
        <f>IF(ISERROR(Table134237122[[#This Row],[Mean Change]]),"",IF(Table134237122[[#This Row],[Variable Name]]="","",IF(Table134237122[[#This Row],[Mean Change]]=1,Table134237122[Variable Name],"")))</f>
        <v/>
      </c>
      <c r="L134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4" s="73" t="str">
        <f>IF(ISERROR(Table134237122[[#This Row],[Mean Change]]),"",IF(Table134237122[[#This Row],[Variable Name]]="","",IF(Table134237122[[#This Row],[Mean Change]]=2,Table134237122[Variable Name],"")))</f>
        <v/>
      </c>
      <c r="N134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4" s="73" t="str">
        <f>IF(ISERROR(Table134237122[[#This Row],[Mean Change]]),"",IF(Table134237122[[#This Row],[Variable Name]]="","",IF(Table134237122[[#This Row],[Mean Change]]=3,Table134237122[Variable Name],"")))</f>
        <v/>
      </c>
      <c r="P134" s="76">
        <v>0.70567999999999997</v>
      </c>
      <c r="Q134" s="73" t="str">
        <f>IF(ISERROR(Table134237122[[#This Row],[Mean Change]]),"",IF(Table134237122[[#This Row],[Variable Name]]="","",IF(Table134237122[[#This Row],[Mean Change]]=4,Table134237122[Variable Name],"")))</f>
        <v/>
      </c>
      <c r="R134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4" s="73" t="str">
        <f>IF(ISERROR(Table134237122[[#This Row],[Mean Change]]),"",IF(Table134237122[[#This Row],[Variable Name]]="","",IF(Table134237122[[#This Row],[Mean Change]]=5,Table134237122[Variable Name],"")))</f>
        <v/>
      </c>
      <c r="T134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4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4" s="74" t="e">
        <f>IF(Table134237122[[#This Row],[Mean Change]]=1,AVERAGEIFS(Table134237122[MR],Table134237122[MR],"&lt;"&amp;Table134237122[[#This Row],[UL MR]],Table134237122[Mean Change],1),#N/A)</f>
        <v>#N/A</v>
      </c>
      <c r="W134" s="74" t="e">
        <f>IF(Table134237122[[#This Row],[Mean Change]]=2,AVERAGEIFS(Table134237122[MR],Table134237122[MR],"&lt;"&amp;Table134237122[[#This Row],[UL MR]],Table134237122[Mean Change],2),#N/A)</f>
        <v>#N/A</v>
      </c>
      <c r="X134" s="74" t="e">
        <f>IF(Table134237122[[#This Row],[Mean Change]]=3,AVERAGEIFS(Table134237122[MR],Table134237122[MR],"&lt;"&amp;Table134237122[[#This Row],[UL MR]],Table134237122[Mean Change],3),#N/A)</f>
        <v>#N/A</v>
      </c>
      <c r="Y134" s="74" t="e">
        <f>Table134237122[[#This Row],[Process Mean]]+(2.66*Table134237122[[#This Row],[MR Bar]])</f>
        <v>#N/A</v>
      </c>
      <c r="Z134" s="74" t="e">
        <f>Table134237122[[#This Row],[2nd Mean]]+(2.66*Table134237122[[#This Row],[MR Bar 2]])</f>
        <v>#N/A</v>
      </c>
      <c r="AA134" s="74" t="e">
        <f>Table134237122[[#This Row],[3rd Mean]]+(2.66*Table134237122[[#This Row],[MR Bar 3]])</f>
        <v>#N/A</v>
      </c>
      <c r="AB134" s="74" t="e">
        <f>Table134237122[[#This Row],[Process Mean]]-(2.66*Table134237122[[#This Row],[MR Bar]])</f>
        <v>#N/A</v>
      </c>
      <c r="AC134" s="74" t="e">
        <f>Table134237122[[#This Row],[2nd Mean]]-(2.66*Table134237122[[#This Row],[MR Bar 2]])</f>
        <v>#N/A</v>
      </c>
      <c r="AD134" s="74" t="e">
        <f>Table134237122[[#This Row],[3rd Mean]]-(2.66*Table134237122[[#This Row],[MR Bar 3]])</f>
        <v>#N/A</v>
      </c>
      <c r="AE134" s="74" t="e">
        <f>IF(Table134237122[[#This Row],[Date]]="",#N/A,IF(Table134237122[[#This Row],[Date]]&lt;$BS$26,#N/A,$BP$26))</f>
        <v>#N/A</v>
      </c>
      <c r="AF134" s="75">
        <f>MAX(Table134237122[Cohort Size])*2</f>
        <v>1264</v>
      </c>
      <c r="AG134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4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4" s="79" t="e">
        <f>IF(Table134237122[[#This Row],[Mean Change]]=1,(Table134237122[[#This Row],[Standard Deviation]]*3)+$T134,#N/A)</f>
        <v>#N/A</v>
      </c>
      <c r="AJ134" s="79" t="e">
        <f>IF(Table134237122[[#This Row],[Mean Change]]=1,$T134-(Table134237122[[#This Row],[Standard Deviation]]*3),#N/A)</f>
        <v>#N/A</v>
      </c>
      <c r="AK134" s="79" t="e">
        <f>IF(Table134237122[[#This Row],[Mean Change]]=2,(Table134237122[[#This Row],[Standard Deviation]]*3)+$T134,#N/A)</f>
        <v>#N/A</v>
      </c>
      <c r="AL134" s="79" t="e">
        <f>IF(Table134237122[[#This Row],[Mean Change]]=2,$T134-(Table134237122[[#This Row],[Standard Deviation]]*3),#N/A)</f>
        <v>#N/A</v>
      </c>
      <c r="AM134" s="79" t="e">
        <f>IF(Table134237122[[#This Row],[Mean Change]]=3,(Table134237122[[#This Row],[Standard Deviation]]*3)+$T134,#N/A)</f>
        <v>#N/A</v>
      </c>
      <c r="AN134" s="79" t="e">
        <f>IF(Table134237122[[#This Row],[Mean Change]]=3,$T134-(Table134237122[[#This Row],[Standard Deviation]]*3),#N/A)</f>
        <v>#N/A</v>
      </c>
      <c r="AO134" s="55">
        <v>0.71613171756220007</v>
      </c>
      <c r="AP134" s="55">
        <v>0.6952282824378001</v>
      </c>
      <c r="AQ134" s="79" t="e">
        <f>IF(Table134237122[[#This Row],[Mean Change]]=5,(Table134237122[[#This Row],[Standard Deviation]]*3)+$T134,#N/A)</f>
        <v>#N/A</v>
      </c>
      <c r="AR134" s="79" t="e">
        <f>IF(Table134237122[[#This Row],[Mean Change]]=5,$T134-(Table134237122[[#This Row],[Standard Deviation]]*3),#N/A)</f>
        <v>#N/A</v>
      </c>
    </row>
    <row r="135" spans="2:44" ht="12.75" customHeight="1" x14ac:dyDescent="0.25">
      <c r="B135" s="9"/>
      <c r="C135" s="69"/>
      <c r="D135" s="70"/>
      <c r="E135" s="70" t="e">
        <f>IF(Table134237122[[#This Row],[Variable Name]]="",#N/A,Table134237122[[#This Row],[Variable Name]])</f>
        <v>#N/A</v>
      </c>
      <c r="F135" s="71" t="str">
        <f>IFERROR(IF(Table134237122[[#This Row],[Variable Name]]="","",IF(AG134&lt;&gt;AG135,"",ABS(Table134237122[[#This Row],[Variable Name]]-C134))),"")</f>
        <v/>
      </c>
      <c r="G135" s="72" t="e">
        <f>IF(Table134237122[[#This Row],[Mean Change]]=1,AVERAGEIFS(Table134237122[MR],Table134237122[Mean Change],1),#N/A)</f>
        <v>#N/A</v>
      </c>
      <c r="H135" s="72" t="e">
        <f>IF(Table134237122[[#This Row],[Mean Change]]=2,AVERAGEIFS(Table134237122[MR],Table134237122[Mean Change],2),#N/A)</f>
        <v>#N/A</v>
      </c>
      <c r="I135" s="72" t="e">
        <f>IF(Table134237122[[#This Row],[Mean Change]]=3,AVERAGEIFS(Table134237122[MR],Table134237122[Mean Change],3),#N/A)</f>
        <v>#N/A</v>
      </c>
      <c r="J135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5" s="73" t="str">
        <f>IF(ISERROR(Table134237122[[#This Row],[Mean Change]]),"",IF(Table134237122[[#This Row],[Variable Name]]="","",IF(Table134237122[[#This Row],[Mean Change]]=1,Table134237122[Variable Name],"")))</f>
        <v/>
      </c>
      <c r="L135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5" s="73" t="str">
        <f>IF(ISERROR(Table134237122[[#This Row],[Mean Change]]),"",IF(Table134237122[[#This Row],[Variable Name]]="","",IF(Table134237122[[#This Row],[Mean Change]]=2,Table134237122[Variable Name],"")))</f>
        <v/>
      </c>
      <c r="N135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5" s="73" t="str">
        <f>IF(ISERROR(Table134237122[[#This Row],[Mean Change]]),"",IF(Table134237122[[#This Row],[Variable Name]]="","",IF(Table134237122[[#This Row],[Mean Change]]=3,Table134237122[Variable Name],"")))</f>
        <v/>
      </c>
      <c r="P135" s="76">
        <v>0.70567999999999997</v>
      </c>
      <c r="Q135" s="73" t="str">
        <f>IF(ISERROR(Table134237122[[#This Row],[Mean Change]]),"",IF(Table134237122[[#This Row],[Variable Name]]="","",IF(Table134237122[[#This Row],[Mean Change]]=4,Table134237122[Variable Name],"")))</f>
        <v/>
      </c>
      <c r="R135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5" s="73" t="str">
        <f>IF(ISERROR(Table134237122[[#This Row],[Mean Change]]),"",IF(Table134237122[[#This Row],[Variable Name]]="","",IF(Table134237122[[#This Row],[Mean Change]]=5,Table134237122[Variable Name],"")))</f>
        <v/>
      </c>
      <c r="T135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5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5" s="74" t="e">
        <f>IF(Table134237122[[#This Row],[Mean Change]]=1,AVERAGEIFS(Table134237122[MR],Table134237122[MR],"&lt;"&amp;Table134237122[[#This Row],[UL MR]],Table134237122[Mean Change],1),#N/A)</f>
        <v>#N/A</v>
      </c>
      <c r="W135" s="74" t="e">
        <f>IF(Table134237122[[#This Row],[Mean Change]]=2,AVERAGEIFS(Table134237122[MR],Table134237122[MR],"&lt;"&amp;Table134237122[[#This Row],[UL MR]],Table134237122[Mean Change],2),#N/A)</f>
        <v>#N/A</v>
      </c>
      <c r="X135" s="74" t="e">
        <f>IF(Table134237122[[#This Row],[Mean Change]]=3,AVERAGEIFS(Table134237122[MR],Table134237122[MR],"&lt;"&amp;Table134237122[[#This Row],[UL MR]],Table134237122[Mean Change],3),#N/A)</f>
        <v>#N/A</v>
      </c>
      <c r="Y135" s="74" t="e">
        <f>Table134237122[[#This Row],[Process Mean]]+(2.66*Table134237122[[#This Row],[MR Bar]])</f>
        <v>#N/A</v>
      </c>
      <c r="Z135" s="74" t="e">
        <f>Table134237122[[#This Row],[2nd Mean]]+(2.66*Table134237122[[#This Row],[MR Bar 2]])</f>
        <v>#N/A</v>
      </c>
      <c r="AA135" s="74" t="e">
        <f>Table134237122[[#This Row],[3rd Mean]]+(2.66*Table134237122[[#This Row],[MR Bar 3]])</f>
        <v>#N/A</v>
      </c>
      <c r="AB135" s="74" t="e">
        <f>Table134237122[[#This Row],[Process Mean]]-(2.66*Table134237122[[#This Row],[MR Bar]])</f>
        <v>#N/A</v>
      </c>
      <c r="AC135" s="74" t="e">
        <f>Table134237122[[#This Row],[2nd Mean]]-(2.66*Table134237122[[#This Row],[MR Bar 2]])</f>
        <v>#N/A</v>
      </c>
      <c r="AD135" s="74" t="e">
        <f>Table134237122[[#This Row],[3rd Mean]]-(2.66*Table134237122[[#This Row],[MR Bar 3]])</f>
        <v>#N/A</v>
      </c>
      <c r="AE135" s="74" t="e">
        <f>IF(Table134237122[[#This Row],[Date]]="",#N/A,IF(Table134237122[[#This Row],[Date]]&lt;$BS$26,#N/A,$BP$26))</f>
        <v>#N/A</v>
      </c>
      <c r="AF135" s="75">
        <f>MAX(Table134237122[Cohort Size])*2</f>
        <v>1264</v>
      </c>
      <c r="AG135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5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5" s="79" t="e">
        <f>IF(Table134237122[[#This Row],[Mean Change]]=1,(Table134237122[[#This Row],[Standard Deviation]]*3)+$T135,#N/A)</f>
        <v>#N/A</v>
      </c>
      <c r="AJ135" s="79" t="e">
        <f>IF(Table134237122[[#This Row],[Mean Change]]=1,$T135-(Table134237122[[#This Row],[Standard Deviation]]*3),#N/A)</f>
        <v>#N/A</v>
      </c>
      <c r="AK135" s="79" t="e">
        <f>IF(Table134237122[[#This Row],[Mean Change]]=2,(Table134237122[[#This Row],[Standard Deviation]]*3)+$T135,#N/A)</f>
        <v>#N/A</v>
      </c>
      <c r="AL135" s="79" t="e">
        <f>IF(Table134237122[[#This Row],[Mean Change]]=2,$T135-(Table134237122[[#This Row],[Standard Deviation]]*3),#N/A)</f>
        <v>#N/A</v>
      </c>
      <c r="AM135" s="79" t="e">
        <f>IF(Table134237122[[#This Row],[Mean Change]]=3,(Table134237122[[#This Row],[Standard Deviation]]*3)+$T135,#N/A)</f>
        <v>#N/A</v>
      </c>
      <c r="AN135" s="79" t="e">
        <f>IF(Table134237122[[#This Row],[Mean Change]]=3,$T135-(Table134237122[[#This Row],[Standard Deviation]]*3),#N/A)</f>
        <v>#N/A</v>
      </c>
      <c r="AO135" s="55">
        <v>0.71613171756220007</v>
      </c>
      <c r="AP135" s="55">
        <v>0.6952282824378001</v>
      </c>
      <c r="AQ135" s="79" t="e">
        <f>IF(Table134237122[[#This Row],[Mean Change]]=5,(Table134237122[[#This Row],[Standard Deviation]]*3)+$T135,#N/A)</f>
        <v>#N/A</v>
      </c>
      <c r="AR135" s="79" t="e">
        <f>IF(Table134237122[[#This Row],[Mean Change]]=5,$T135-(Table134237122[[#This Row],[Standard Deviation]]*3),#N/A)</f>
        <v>#N/A</v>
      </c>
    </row>
    <row r="136" spans="2:44" ht="12.75" customHeight="1" x14ac:dyDescent="0.25">
      <c r="B136" s="9"/>
      <c r="C136" s="69"/>
      <c r="D136" s="70"/>
      <c r="E136" s="70" t="e">
        <f>IF(Table134237122[[#This Row],[Variable Name]]="",#N/A,Table134237122[[#This Row],[Variable Name]])</f>
        <v>#N/A</v>
      </c>
      <c r="F136" s="71" t="str">
        <f>IFERROR(IF(Table134237122[[#This Row],[Variable Name]]="","",IF(AG135&lt;&gt;AG136,"",ABS(Table134237122[[#This Row],[Variable Name]]-C135))),"")</f>
        <v/>
      </c>
      <c r="G136" s="72" t="e">
        <f>IF(Table134237122[[#This Row],[Mean Change]]=1,AVERAGEIFS(Table134237122[MR],Table134237122[Mean Change],1),#N/A)</f>
        <v>#N/A</v>
      </c>
      <c r="H136" s="72" t="e">
        <f>IF(Table134237122[[#This Row],[Mean Change]]=2,AVERAGEIFS(Table134237122[MR],Table134237122[Mean Change],2),#N/A)</f>
        <v>#N/A</v>
      </c>
      <c r="I136" s="72" t="e">
        <f>IF(Table134237122[[#This Row],[Mean Change]]=3,AVERAGEIFS(Table134237122[MR],Table134237122[Mean Change],3),#N/A)</f>
        <v>#N/A</v>
      </c>
      <c r="J136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6" s="73" t="str">
        <f>IF(ISERROR(Table134237122[[#This Row],[Mean Change]]),"",IF(Table134237122[[#This Row],[Variable Name]]="","",IF(Table134237122[[#This Row],[Mean Change]]=1,Table134237122[Variable Name],"")))</f>
        <v/>
      </c>
      <c r="L136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6" s="73" t="str">
        <f>IF(ISERROR(Table134237122[[#This Row],[Mean Change]]),"",IF(Table134237122[[#This Row],[Variable Name]]="","",IF(Table134237122[[#This Row],[Mean Change]]=2,Table134237122[Variable Name],"")))</f>
        <v/>
      </c>
      <c r="N136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6" s="73" t="str">
        <f>IF(ISERROR(Table134237122[[#This Row],[Mean Change]]),"",IF(Table134237122[[#This Row],[Variable Name]]="","",IF(Table134237122[[#This Row],[Mean Change]]=3,Table134237122[Variable Name],"")))</f>
        <v/>
      </c>
      <c r="P136" s="76">
        <v>0.70567999999999997</v>
      </c>
      <c r="Q136" s="73" t="str">
        <f>IF(ISERROR(Table134237122[[#This Row],[Mean Change]]),"",IF(Table134237122[[#This Row],[Variable Name]]="","",IF(Table134237122[[#This Row],[Mean Change]]=4,Table134237122[Variable Name],"")))</f>
        <v/>
      </c>
      <c r="R136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6" s="73" t="str">
        <f>IF(ISERROR(Table134237122[[#This Row],[Mean Change]]),"",IF(Table134237122[[#This Row],[Variable Name]]="","",IF(Table134237122[[#This Row],[Mean Change]]=5,Table134237122[Variable Name],"")))</f>
        <v/>
      </c>
      <c r="T136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6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6" s="74" t="e">
        <f>IF(Table134237122[[#This Row],[Mean Change]]=1,AVERAGEIFS(Table134237122[MR],Table134237122[MR],"&lt;"&amp;Table134237122[[#This Row],[UL MR]],Table134237122[Mean Change],1),#N/A)</f>
        <v>#N/A</v>
      </c>
      <c r="W136" s="74" t="e">
        <f>IF(Table134237122[[#This Row],[Mean Change]]=2,AVERAGEIFS(Table134237122[MR],Table134237122[MR],"&lt;"&amp;Table134237122[[#This Row],[UL MR]],Table134237122[Mean Change],2),#N/A)</f>
        <v>#N/A</v>
      </c>
      <c r="X136" s="74" t="e">
        <f>IF(Table134237122[[#This Row],[Mean Change]]=3,AVERAGEIFS(Table134237122[MR],Table134237122[MR],"&lt;"&amp;Table134237122[[#This Row],[UL MR]],Table134237122[Mean Change],3),#N/A)</f>
        <v>#N/A</v>
      </c>
      <c r="Y136" s="74" t="e">
        <f>Table134237122[[#This Row],[Process Mean]]+(2.66*Table134237122[[#This Row],[MR Bar]])</f>
        <v>#N/A</v>
      </c>
      <c r="Z136" s="74" t="e">
        <f>Table134237122[[#This Row],[2nd Mean]]+(2.66*Table134237122[[#This Row],[MR Bar 2]])</f>
        <v>#N/A</v>
      </c>
      <c r="AA136" s="74" t="e">
        <f>Table134237122[[#This Row],[3rd Mean]]+(2.66*Table134237122[[#This Row],[MR Bar 3]])</f>
        <v>#N/A</v>
      </c>
      <c r="AB136" s="74" t="e">
        <f>Table134237122[[#This Row],[Process Mean]]-(2.66*Table134237122[[#This Row],[MR Bar]])</f>
        <v>#N/A</v>
      </c>
      <c r="AC136" s="74" t="e">
        <f>Table134237122[[#This Row],[2nd Mean]]-(2.66*Table134237122[[#This Row],[MR Bar 2]])</f>
        <v>#N/A</v>
      </c>
      <c r="AD136" s="74" t="e">
        <f>Table134237122[[#This Row],[3rd Mean]]-(2.66*Table134237122[[#This Row],[MR Bar 3]])</f>
        <v>#N/A</v>
      </c>
      <c r="AE136" s="74" t="e">
        <f>IF(Table134237122[[#This Row],[Date]]="",#N/A,IF(Table134237122[[#This Row],[Date]]&lt;$BS$26,#N/A,$BP$26))</f>
        <v>#N/A</v>
      </c>
      <c r="AF136" s="75">
        <f>MAX(Table134237122[Cohort Size])*2</f>
        <v>1264</v>
      </c>
      <c r="AG136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6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6" s="79" t="e">
        <f>IF(Table134237122[[#This Row],[Mean Change]]=1,(Table134237122[[#This Row],[Standard Deviation]]*3)+$T136,#N/A)</f>
        <v>#N/A</v>
      </c>
      <c r="AJ136" s="79" t="e">
        <f>IF(Table134237122[[#This Row],[Mean Change]]=1,$T136-(Table134237122[[#This Row],[Standard Deviation]]*3),#N/A)</f>
        <v>#N/A</v>
      </c>
      <c r="AK136" s="79" t="e">
        <f>IF(Table134237122[[#This Row],[Mean Change]]=2,(Table134237122[[#This Row],[Standard Deviation]]*3)+$T136,#N/A)</f>
        <v>#N/A</v>
      </c>
      <c r="AL136" s="79" t="e">
        <f>IF(Table134237122[[#This Row],[Mean Change]]=2,$T136-(Table134237122[[#This Row],[Standard Deviation]]*3),#N/A)</f>
        <v>#N/A</v>
      </c>
      <c r="AM136" s="79" t="e">
        <f>IF(Table134237122[[#This Row],[Mean Change]]=3,(Table134237122[[#This Row],[Standard Deviation]]*3)+$T136,#N/A)</f>
        <v>#N/A</v>
      </c>
      <c r="AN136" s="79" t="e">
        <f>IF(Table134237122[[#This Row],[Mean Change]]=3,$T136-(Table134237122[[#This Row],[Standard Deviation]]*3),#N/A)</f>
        <v>#N/A</v>
      </c>
      <c r="AO136" s="55">
        <v>0.71613171756220007</v>
      </c>
      <c r="AP136" s="55">
        <v>0.6952282824378001</v>
      </c>
      <c r="AQ136" s="79" t="e">
        <f>IF(Table134237122[[#This Row],[Mean Change]]=5,(Table134237122[[#This Row],[Standard Deviation]]*3)+$T136,#N/A)</f>
        <v>#N/A</v>
      </c>
      <c r="AR136" s="79" t="e">
        <f>IF(Table134237122[[#This Row],[Mean Change]]=5,$T136-(Table134237122[[#This Row],[Standard Deviation]]*3),#N/A)</f>
        <v>#N/A</v>
      </c>
    </row>
    <row r="137" spans="2:44" ht="12.75" customHeight="1" x14ac:dyDescent="0.25">
      <c r="B137" s="9"/>
      <c r="C137" s="69"/>
      <c r="D137" s="70"/>
      <c r="E137" s="70" t="e">
        <f>IF(Table134237122[[#This Row],[Variable Name]]="",#N/A,Table134237122[[#This Row],[Variable Name]])</f>
        <v>#N/A</v>
      </c>
      <c r="F137" s="71" t="str">
        <f>IFERROR(IF(Table134237122[[#This Row],[Variable Name]]="","",IF(AG136&lt;&gt;AG137,"",ABS(Table134237122[[#This Row],[Variable Name]]-C136))),"")</f>
        <v/>
      </c>
      <c r="G137" s="72" t="e">
        <f>IF(Table134237122[[#This Row],[Mean Change]]=1,AVERAGEIFS(Table134237122[MR],Table134237122[Mean Change],1),#N/A)</f>
        <v>#N/A</v>
      </c>
      <c r="H137" s="72" t="e">
        <f>IF(Table134237122[[#This Row],[Mean Change]]=2,AVERAGEIFS(Table134237122[MR],Table134237122[Mean Change],2),#N/A)</f>
        <v>#N/A</v>
      </c>
      <c r="I137" s="72" t="e">
        <f>IF(Table134237122[[#This Row],[Mean Change]]=3,AVERAGEIFS(Table134237122[MR],Table134237122[Mean Change],3),#N/A)</f>
        <v>#N/A</v>
      </c>
      <c r="J137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7" s="73" t="str">
        <f>IF(ISERROR(Table134237122[[#This Row],[Mean Change]]),"",IF(Table134237122[[#This Row],[Variable Name]]="","",IF(Table134237122[[#This Row],[Mean Change]]=1,Table134237122[Variable Name],"")))</f>
        <v/>
      </c>
      <c r="L137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7" s="73" t="str">
        <f>IF(ISERROR(Table134237122[[#This Row],[Mean Change]]),"",IF(Table134237122[[#This Row],[Variable Name]]="","",IF(Table134237122[[#This Row],[Mean Change]]=2,Table134237122[Variable Name],"")))</f>
        <v/>
      </c>
      <c r="N137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7" s="73" t="str">
        <f>IF(ISERROR(Table134237122[[#This Row],[Mean Change]]),"",IF(Table134237122[[#This Row],[Variable Name]]="","",IF(Table134237122[[#This Row],[Mean Change]]=3,Table134237122[Variable Name],"")))</f>
        <v/>
      </c>
      <c r="P137" s="76">
        <v>0.70567999999999997</v>
      </c>
      <c r="Q137" s="73" t="str">
        <f>IF(ISERROR(Table134237122[[#This Row],[Mean Change]]),"",IF(Table134237122[[#This Row],[Variable Name]]="","",IF(Table134237122[[#This Row],[Mean Change]]=4,Table134237122[Variable Name],"")))</f>
        <v/>
      </c>
      <c r="R137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7" s="73" t="str">
        <f>IF(ISERROR(Table134237122[[#This Row],[Mean Change]]),"",IF(Table134237122[[#This Row],[Variable Name]]="","",IF(Table134237122[[#This Row],[Mean Change]]=5,Table134237122[Variable Name],"")))</f>
        <v/>
      </c>
      <c r="T137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7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7" s="74" t="e">
        <f>IF(Table134237122[[#This Row],[Mean Change]]=1,AVERAGEIFS(Table134237122[MR],Table134237122[MR],"&lt;"&amp;Table134237122[[#This Row],[UL MR]],Table134237122[Mean Change],1),#N/A)</f>
        <v>#N/A</v>
      </c>
      <c r="W137" s="74" t="e">
        <f>IF(Table134237122[[#This Row],[Mean Change]]=2,AVERAGEIFS(Table134237122[MR],Table134237122[MR],"&lt;"&amp;Table134237122[[#This Row],[UL MR]],Table134237122[Mean Change],2),#N/A)</f>
        <v>#N/A</v>
      </c>
      <c r="X137" s="74" t="e">
        <f>IF(Table134237122[[#This Row],[Mean Change]]=3,AVERAGEIFS(Table134237122[MR],Table134237122[MR],"&lt;"&amp;Table134237122[[#This Row],[UL MR]],Table134237122[Mean Change],3),#N/A)</f>
        <v>#N/A</v>
      </c>
      <c r="Y137" s="74" t="e">
        <f>Table134237122[[#This Row],[Process Mean]]+(2.66*Table134237122[[#This Row],[MR Bar]])</f>
        <v>#N/A</v>
      </c>
      <c r="Z137" s="74" t="e">
        <f>Table134237122[[#This Row],[2nd Mean]]+(2.66*Table134237122[[#This Row],[MR Bar 2]])</f>
        <v>#N/A</v>
      </c>
      <c r="AA137" s="74" t="e">
        <f>Table134237122[[#This Row],[3rd Mean]]+(2.66*Table134237122[[#This Row],[MR Bar 3]])</f>
        <v>#N/A</v>
      </c>
      <c r="AB137" s="74" t="e">
        <f>Table134237122[[#This Row],[Process Mean]]-(2.66*Table134237122[[#This Row],[MR Bar]])</f>
        <v>#N/A</v>
      </c>
      <c r="AC137" s="74" t="e">
        <f>Table134237122[[#This Row],[2nd Mean]]-(2.66*Table134237122[[#This Row],[MR Bar 2]])</f>
        <v>#N/A</v>
      </c>
      <c r="AD137" s="74" t="e">
        <f>Table134237122[[#This Row],[3rd Mean]]-(2.66*Table134237122[[#This Row],[MR Bar 3]])</f>
        <v>#N/A</v>
      </c>
      <c r="AE137" s="74" t="e">
        <f>IF(Table134237122[[#This Row],[Date]]="",#N/A,IF(Table134237122[[#This Row],[Date]]&lt;$BS$26,#N/A,$BP$26))</f>
        <v>#N/A</v>
      </c>
      <c r="AF137" s="75">
        <f>MAX(Table134237122[Cohort Size])*2</f>
        <v>1264</v>
      </c>
      <c r="AG137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7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7" s="79" t="e">
        <f>IF(Table134237122[[#This Row],[Mean Change]]=1,(Table134237122[[#This Row],[Standard Deviation]]*3)+$T137,#N/A)</f>
        <v>#N/A</v>
      </c>
      <c r="AJ137" s="79" t="e">
        <f>IF(Table134237122[[#This Row],[Mean Change]]=1,$T137-(Table134237122[[#This Row],[Standard Deviation]]*3),#N/A)</f>
        <v>#N/A</v>
      </c>
      <c r="AK137" s="79" t="e">
        <f>IF(Table134237122[[#This Row],[Mean Change]]=2,(Table134237122[[#This Row],[Standard Deviation]]*3)+$T137,#N/A)</f>
        <v>#N/A</v>
      </c>
      <c r="AL137" s="79" t="e">
        <f>IF(Table134237122[[#This Row],[Mean Change]]=2,$T137-(Table134237122[[#This Row],[Standard Deviation]]*3),#N/A)</f>
        <v>#N/A</v>
      </c>
      <c r="AM137" s="79" t="e">
        <f>IF(Table134237122[[#This Row],[Mean Change]]=3,(Table134237122[[#This Row],[Standard Deviation]]*3)+$T137,#N/A)</f>
        <v>#N/A</v>
      </c>
      <c r="AN137" s="79" t="e">
        <f>IF(Table134237122[[#This Row],[Mean Change]]=3,$T137-(Table134237122[[#This Row],[Standard Deviation]]*3),#N/A)</f>
        <v>#N/A</v>
      </c>
      <c r="AO137" s="55">
        <v>0.71613171756220007</v>
      </c>
      <c r="AP137" s="55">
        <v>0.6952282824378001</v>
      </c>
      <c r="AQ137" s="79" t="e">
        <f>IF(Table134237122[[#This Row],[Mean Change]]=5,(Table134237122[[#This Row],[Standard Deviation]]*3)+$T137,#N/A)</f>
        <v>#N/A</v>
      </c>
      <c r="AR137" s="79" t="e">
        <f>IF(Table134237122[[#This Row],[Mean Change]]=5,$T137-(Table134237122[[#This Row],[Standard Deviation]]*3),#N/A)</f>
        <v>#N/A</v>
      </c>
    </row>
    <row r="138" spans="2:44" ht="12.75" customHeight="1" x14ac:dyDescent="0.25">
      <c r="B138" s="9"/>
      <c r="C138" s="69"/>
      <c r="D138" s="70"/>
      <c r="E138" s="70" t="e">
        <f>IF(Table134237122[[#This Row],[Variable Name]]="",#N/A,Table134237122[[#This Row],[Variable Name]])</f>
        <v>#N/A</v>
      </c>
      <c r="F138" s="71" t="str">
        <f>IFERROR(IF(Table134237122[[#This Row],[Variable Name]]="","",IF(AG137&lt;&gt;AG138,"",ABS(Table134237122[[#This Row],[Variable Name]]-C137))),"")</f>
        <v/>
      </c>
      <c r="G138" s="72" t="e">
        <f>IF(Table134237122[[#This Row],[Mean Change]]=1,AVERAGEIFS(Table134237122[MR],Table134237122[Mean Change],1),#N/A)</f>
        <v>#N/A</v>
      </c>
      <c r="H138" s="72" t="e">
        <f>IF(Table134237122[[#This Row],[Mean Change]]=2,AVERAGEIFS(Table134237122[MR],Table134237122[Mean Change],2),#N/A)</f>
        <v>#N/A</v>
      </c>
      <c r="I138" s="72" t="e">
        <f>IF(Table134237122[[#This Row],[Mean Change]]=3,AVERAGEIFS(Table134237122[MR],Table134237122[Mean Change],3),#N/A)</f>
        <v>#N/A</v>
      </c>
      <c r="J138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8" s="73" t="str">
        <f>IF(ISERROR(Table134237122[[#This Row],[Mean Change]]),"",IF(Table134237122[[#This Row],[Variable Name]]="","",IF(Table134237122[[#This Row],[Mean Change]]=1,Table134237122[Variable Name],"")))</f>
        <v/>
      </c>
      <c r="L138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8" s="73" t="str">
        <f>IF(ISERROR(Table134237122[[#This Row],[Mean Change]]),"",IF(Table134237122[[#This Row],[Variable Name]]="","",IF(Table134237122[[#This Row],[Mean Change]]=2,Table134237122[Variable Name],"")))</f>
        <v/>
      </c>
      <c r="N138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8" s="73" t="str">
        <f>IF(ISERROR(Table134237122[[#This Row],[Mean Change]]),"",IF(Table134237122[[#This Row],[Variable Name]]="","",IF(Table134237122[[#This Row],[Mean Change]]=3,Table134237122[Variable Name],"")))</f>
        <v/>
      </c>
      <c r="P138" s="76">
        <v>0.70567999999999997</v>
      </c>
      <c r="Q138" s="73" t="str">
        <f>IF(ISERROR(Table134237122[[#This Row],[Mean Change]]),"",IF(Table134237122[[#This Row],[Variable Name]]="","",IF(Table134237122[[#This Row],[Mean Change]]=4,Table134237122[Variable Name],"")))</f>
        <v/>
      </c>
      <c r="R138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8" s="73" t="str">
        <f>IF(ISERROR(Table134237122[[#This Row],[Mean Change]]),"",IF(Table134237122[[#This Row],[Variable Name]]="","",IF(Table134237122[[#This Row],[Mean Change]]=5,Table134237122[Variable Name],"")))</f>
        <v/>
      </c>
      <c r="T138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8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8" s="74" t="e">
        <f>IF(Table134237122[[#This Row],[Mean Change]]=1,AVERAGEIFS(Table134237122[MR],Table134237122[MR],"&lt;"&amp;Table134237122[[#This Row],[UL MR]],Table134237122[Mean Change],1),#N/A)</f>
        <v>#N/A</v>
      </c>
      <c r="W138" s="74" t="e">
        <f>IF(Table134237122[[#This Row],[Mean Change]]=2,AVERAGEIFS(Table134237122[MR],Table134237122[MR],"&lt;"&amp;Table134237122[[#This Row],[UL MR]],Table134237122[Mean Change],2),#N/A)</f>
        <v>#N/A</v>
      </c>
      <c r="X138" s="74" t="e">
        <f>IF(Table134237122[[#This Row],[Mean Change]]=3,AVERAGEIFS(Table134237122[MR],Table134237122[MR],"&lt;"&amp;Table134237122[[#This Row],[UL MR]],Table134237122[Mean Change],3),#N/A)</f>
        <v>#N/A</v>
      </c>
      <c r="Y138" s="74" t="e">
        <f>Table134237122[[#This Row],[Process Mean]]+(2.66*Table134237122[[#This Row],[MR Bar]])</f>
        <v>#N/A</v>
      </c>
      <c r="Z138" s="74" t="e">
        <f>Table134237122[[#This Row],[2nd Mean]]+(2.66*Table134237122[[#This Row],[MR Bar 2]])</f>
        <v>#N/A</v>
      </c>
      <c r="AA138" s="74" t="e">
        <f>Table134237122[[#This Row],[3rd Mean]]+(2.66*Table134237122[[#This Row],[MR Bar 3]])</f>
        <v>#N/A</v>
      </c>
      <c r="AB138" s="74" t="e">
        <f>Table134237122[[#This Row],[Process Mean]]-(2.66*Table134237122[[#This Row],[MR Bar]])</f>
        <v>#N/A</v>
      </c>
      <c r="AC138" s="74" t="e">
        <f>Table134237122[[#This Row],[2nd Mean]]-(2.66*Table134237122[[#This Row],[MR Bar 2]])</f>
        <v>#N/A</v>
      </c>
      <c r="AD138" s="74" t="e">
        <f>Table134237122[[#This Row],[3rd Mean]]-(2.66*Table134237122[[#This Row],[MR Bar 3]])</f>
        <v>#N/A</v>
      </c>
      <c r="AE138" s="74" t="e">
        <f>IF(Table134237122[[#This Row],[Date]]="",#N/A,IF(Table134237122[[#This Row],[Date]]&lt;$BS$26,#N/A,$BP$26))</f>
        <v>#N/A</v>
      </c>
      <c r="AF138" s="75">
        <f>MAX(Table134237122[Cohort Size])*2</f>
        <v>1264</v>
      </c>
      <c r="AG138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8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8" s="79" t="e">
        <f>IF(Table134237122[[#This Row],[Mean Change]]=1,(Table134237122[[#This Row],[Standard Deviation]]*3)+$T138,#N/A)</f>
        <v>#N/A</v>
      </c>
      <c r="AJ138" s="79" t="e">
        <f>IF(Table134237122[[#This Row],[Mean Change]]=1,$T138-(Table134237122[[#This Row],[Standard Deviation]]*3),#N/A)</f>
        <v>#N/A</v>
      </c>
      <c r="AK138" s="79" t="e">
        <f>IF(Table134237122[[#This Row],[Mean Change]]=2,(Table134237122[[#This Row],[Standard Deviation]]*3)+$T138,#N/A)</f>
        <v>#N/A</v>
      </c>
      <c r="AL138" s="79" t="e">
        <f>IF(Table134237122[[#This Row],[Mean Change]]=2,$T138-(Table134237122[[#This Row],[Standard Deviation]]*3),#N/A)</f>
        <v>#N/A</v>
      </c>
      <c r="AM138" s="79" t="e">
        <f>IF(Table134237122[[#This Row],[Mean Change]]=3,(Table134237122[[#This Row],[Standard Deviation]]*3)+$T138,#N/A)</f>
        <v>#N/A</v>
      </c>
      <c r="AN138" s="79" t="e">
        <f>IF(Table134237122[[#This Row],[Mean Change]]=3,$T138-(Table134237122[[#This Row],[Standard Deviation]]*3),#N/A)</f>
        <v>#N/A</v>
      </c>
      <c r="AO138" s="55">
        <v>0.71613171756220007</v>
      </c>
      <c r="AP138" s="55">
        <v>0.6952282824378001</v>
      </c>
      <c r="AQ138" s="79" t="e">
        <f>IF(Table134237122[[#This Row],[Mean Change]]=5,(Table134237122[[#This Row],[Standard Deviation]]*3)+$T138,#N/A)</f>
        <v>#N/A</v>
      </c>
      <c r="AR138" s="79" t="e">
        <f>IF(Table134237122[[#This Row],[Mean Change]]=5,$T138-(Table134237122[[#This Row],[Standard Deviation]]*3),#N/A)</f>
        <v>#N/A</v>
      </c>
    </row>
    <row r="139" spans="2:44" ht="12.75" customHeight="1" x14ac:dyDescent="0.25">
      <c r="B139" s="9"/>
      <c r="C139" s="69"/>
      <c r="D139" s="70"/>
      <c r="E139" s="70" t="e">
        <f>IF(Table134237122[[#This Row],[Variable Name]]="",#N/A,Table134237122[[#This Row],[Variable Name]])</f>
        <v>#N/A</v>
      </c>
      <c r="F139" s="71" t="str">
        <f>IFERROR(IF(Table134237122[[#This Row],[Variable Name]]="","",IF(AG138&lt;&gt;AG139,"",ABS(Table134237122[[#This Row],[Variable Name]]-C138))),"")</f>
        <v/>
      </c>
      <c r="G139" s="72" t="e">
        <f>IF(Table134237122[[#This Row],[Mean Change]]=1,AVERAGEIFS(Table134237122[MR],Table134237122[Mean Change],1),#N/A)</f>
        <v>#N/A</v>
      </c>
      <c r="H139" s="72" t="e">
        <f>IF(Table134237122[[#This Row],[Mean Change]]=2,AVERAGEIFS(Table134237122[MR],Table134237122[Mean Change],2),#N/A)</f>
        <v>#N/A</v>
      </c>
      <c r="I139" s="72" t="e">
        <f>IF(Table134237122[[#This Row],[Mean Change]]=3,AVERAGEIFS(Table134237122[MR],Table134237122[Mean Change],3),#N/A)</f>
        <v>#N/A</v>
      </c>
      <c r="J139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39" s="73" t="str">
        <f>IF(ISERROR(Table134237122[[#This Row],[Mean Change]]),"",IF(Table134237122[[#This Row],[Variable Name]]="","",IF(Table134237122[[#This Row],[Mean Change]]=1,Table134237122[Variable Name],"")))</f>
        <v/>
      </c>
      <c r="L139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39" s="73" t="str">
        <f>IF(ISERROR(Table134237122[[#This Row],[Mean Change]]),"",IF(Table134237122[[#This Row],[Variable Name]]="","",IF(Table134237122[[#This Row],[Mean Change]]=2,Table134237122[Variable Name],"")))</f>
        <v/>
      </c>
      <c r="N139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39" s="73" t="str">
        <f>IF(ISERROR(Table134237122[[#This Row],[Mean Change]]),"",IF(Table134237122[[#This Row],[Variable Name]]="","",IF(Table134237122[[#This Row],[Mean Change]]=3,Table134237122[Variable Name],"")))</f>
        <v/>
      </c>
      <c r="P139" s="76">
        <v>0.70567999999999997</v>
      </c>
      <c r="Q139" s="73" t="str">
        <f>IF(ISERROR(Table134237122[[#This Row],[Mean Change]]),"",IF(Table134237122[[#This Row],[Variable Name]]="","",IF(Table134237122[[#This Row],[Mean Change]]=4,Table134237122[Variable Name],"")))</f>
        <v/>
      </c>
      <c r="R139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39" s="73" t="str">
        <f>IF(ISERROR(Table134237122[[#This Row],[Mean Change]]),"",IF(Table134237122[[#This Row],[Variable Name]]="","",IF(Table134237122[[#This Row],[Mean Change]]=5,Table134237122[Variable Name],"")))</f>
        <v/>
      </c>
      <c r="T139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39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39" s="74" t="e">
        <f>IF(Table134237122[[#This Row],[Mean Change]]=1,AVERAGEIFS(Table134237122[MR],Table134237122[MR],"&lt;"&amp;Table134237122[[#This Row],[UL MR]],Table134237122[Mean Change],1),#N/A)</f>
        <v>#N/A</v>
      </c>
      <c r="W139" s="74" t="e">
        <f>IF(Table134237122[[#This Row],[Mean Change]]=2,AVERAGEIFS(Table134237122[MR],Table134237122[MR],"&lt;"&amp;Table134237122[[#This Row],[UL MR]],Table134237122[Mean Change],2),#N/A)</f>
        <v>#N/A</v>
      </c>
      <c r="X139" s="74" t="e">
        <f>IF(Table134237122[[#This Row],[Mean Change]]=3,AVERAGEIFS(Table134237122[MR],Table134237122[MR],"&lt;"&amp;Table134237122[[#This Row],[UL MR]],Table134237122[Mean Change],3),#N/A)</f>
        <v>#N/A</v>
      </c>
      <c r="Y139" s="74" t="e">
        <f>Table134237122[[#This Row],[Process Mean]]+(2.66*Table134237122[[#This Row],[MR Bar]])</f>
        <v>#N/A</v>
      </c>
      <c r="Z139" s="74" t="e">
        <f>Table134237122[[#This Row],[2nd Mean]]+(2.66*Table134237122[[#This Row],[MR Bar 2]])</f>
        <v>#N/A</v>
      </c>
      <c r="AA139" s="74" t="e">
        <f>Table134237122[[#This Row],[3rd Mean]]+(2.66*Table134237122[[#This Row],[MR Bar 3]])</f>
        <v>#N/A</v>
      </c>
      <c r="AB139" s="74" t="e">
        <f>Table134237122[[#This Row],[Process Mean]]-(2.66*Table134237122[[#This Row],[MR Bar]])</f>
        <v>#N/A</v>
      </c>
      <c r="AC139" s="74" t="e">
        <f>Table134237122[[#This Row],[2nd Mean]]-(2.66*Table134237122[[#This Row],[MR Bar 2]])</f>
        <v>#N/A</v>
      </c>
      <c r="AD139" s="74" t="e">
        <f>Table134237122[[#This Row],[3rd Mean]]-(2.66*Table134237122[[#This Row],[MR Bar 3]])</f>
        <v>#N/A</v>
      </c>
      <c r="AE139" s="74" t="e">
        <f>IF(Table134237122[[#This Row],[Date]]="",#N/A,IF(Table134237122[[#This Row],[Date]]&lt;$BS$26,#N/A,$BP$26))</f>
        <v>#N/A</v>
      </c>
      <c r="AF139" s="75">
        <f>MAX(Table134237122[Cohort Size])*2</f>
        <v>1264</v>
      </c>
      <c r="AG139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39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39" s="79" t="e">
        <f>IF(Table134237122[[#This Row],[Mean Change]]=1,(Table134237122[[#This Row],[Standard Deviation]]*3)+$T139,#N/A)</f>
        <v>#N/A</v>
      </c>
      <c r="AJ139" s="79" t="e">
        <f>IF(Table134237122[[#This Row],[Mean Change]]=1,$T139-(Table134237122[[#This Row],[Standard Deviation]]*3),#N/A)</f>
        <v>#N/A</v>
      </c>
      <c r="AK139" s="79" t="e">
        <f>IF(Table134237122[[#This Row],[Mean Change]]=2,(Table134237122[[#This Row],[Standard Deviation]]*3)+$T139,#N/A)</f>
        <v>#N/A</v>
      </c>
      <c r="AL139" s="79" t="e">
        <f>IF(Table134237122[[#This Row],[Mean Change]]=2,$T139-(Table134237122[[#This Row],[Standard Deviation]]*3),#N/A)</f>
        <v>#N/A</v>
      </c>
      <c r="AM139" s="79" t="e">
        <f>IF(Table134237122[[#This Row],[Mean Change]]=3,(Table134237122[[#This Row],[Standard Deviation]]*3)+$T139,#N/A)</f>
        <v>#N/A</v>
      </c>
      <c r="AN139" s="79" t="e">
        <f>IF(Table134237122[[#This Row],[Mean Change]]=3,$T139-(Table134237122[[#This Row],[Standard Deviation]]*3),#N/A)</f>
        <v>#N/A</v>
      </c>
      <c r="AO139" s="55">
        <v>0.71613171756220007</v>
      </c>
      <c r="AP139" s="55">
        <v>0.6952282824378001</v>
      </c>
      <c r="AQ139" s="79" t="e">
        <f>IF(Table134237122[[#This Row],[Mean Change]]=5,(Table134237122[[#This Row],[Standard Deviation]]*3)+$T139,#N/A)</f>
        <v>#N/A</v>
      </c>
      <c r="AR139" s="79" t="e">
        <f>IF(Table134237122[[#This Row],[Mean Change]]=5,$T139-(Table134237122[[#This Row],[Standard Deviation]]*3),#N/A)</f>
        <v>#N/A</v>
      </c>
    </row>
    <row r="140" spans="2:44" ht="12.75" customHeight="1" x14ac:dyDescent="0.25">
      <c r="B140" s="9"/>
      <c r="C140" s="69"/>
      <c r="D140" s="70"/>
      <c r="E140" s="70" t="e">
        <f>IF(Table134237122[[#This Row],[Variable Name]]="",#N/A,Table134237122[[#This Row],[Variable Name]])</f>
        <v>#N/A</v>
      </c>
      <c r="F140" s="71" t="str">
        <f>IFERROR(IF(Table134237122[[#This Row],[Variable Name]]="","",IF(AG139&lt;&gt;AG140,"",ABS(Table134237122[[#This Row],[Variable Name]]-C139))),"")</f>
        <v/>
      </c>
      <c r="G140" s="72" t="e">
        <f>IF(Table134237122[[#This Row],[Mean Change]]=1,AVERAGEIFS(Table134237122[MR],Table134237122[Mean Change],1),#N/A)</f>
        <v>#N/A</v>
      </c>
      <c r="H140" s="72" t="e">
        <f>IF(Table134237122[[#This Row],[Mean Change]]=2,AVERAGEIFS(Table134237122[MR],Table134237122[Mean Change],2),#N/A)</f>
        <v>#N/A</v>
      </c>
      <c r="I140" s="72" t="e">
        <f>IF(Table134237122[[#This Row],[Mean Change]]=3,AVERAGEIFS(Table134237122[MR],Table134237122[Mean Change],3),#N/A)</f>
        <v>#N/A</v>
      </c>
      <c r="J140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0" s="73" t="str">
        <f>IF(ISERROR(Table134237122[[#This Row],[Mean Change]]),"",IF(Table134237122[[#This Row],[Variable Name]]="","",IF(Table134237122[[#This Row],[Mean Change]]=1,Table134237122[Variable Name],"")))</f>
        <v/>
      </c>
      <c r="L140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0" s="73" t="str">
        <f>IF(ISERROR(Table134237122[[#This Row],[Mean Change]]),"",IF(Table134237122[[#This Row],[Variable Name]]="","",IF(Table134237122[[#This Row],[Mean Change]]=2,Table134237122[Variable Name],"")))</f>
        <v/>
      </c>
      <c r="N140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0" s="73" t="str">
        <f>IF(ISERROR(Table134237122[[#This Row],[Mean Change]]),"",IF(Table134237122[[#This Row],[Variable Name]]="","",IF(Table134237122[[#This Row],[Mean Change]]=3,Table134237122[Variable Name],"")))</f>
        <v/>
      </c>
      <c r="P140" s="76">
        <v>0.70567999999999997</v>
      </c>
      <c r="Q140" s="73" t="str">
        <f>IF(ISERROR(Table134237122[[#This Row],[Mean Change]]),"",IF(Table134237122[[#This Row],[Variable Name]]="","",IF(Table134237122[[#This Row],[Mean Change]]=4,Table134237122[Variable Name],"")))</f>
        <v/>
      </c>
      <c r="R140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0" s="73" t="str">
        <f>IF(ISERROR(Table134237122[[#This Row],[Mean Change]]),"",IF(Table134237122[[#This Row],[Variable Name]]="","",IF(Table134237122[[#This Row],[Mean Change]]=5,Table134237122[Variable Name],"")))</f>
        <v/>
      </c>
      <c r="T140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0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0" s="74" t="e">
        <f>IF(Table134237122[[#This Row],[Mean Change]]=1,AVERAGEIFS(Table134237122[MR],Table134237122[MR],"&lt;"&amp;Table134237122[[#This Row],[UL MR]],Table134237122[Mean Change],1),#N/A)</f>
        <v>#N/A</v>
      </c>
      <c r="W140" s="74" t="e">
        <f>IF(Table134237122[[#This Row],[Mean Change]]=2,AVERAGEIFS(Table134237122[MR],Table134237122[MR],"&lt;"&amp;Table134237122[[#This Row],[UL MR]],Table134237122[Mean Change],2),#N/A)</f>
        <v>#N/A</v>
      </c>
      <c r="X140" s="74" t="e">
        <f>IF(Table134237122[[#This Row],[Mean Change]]=3,AVERAGEIFS(Table134237122[MR],Table134237122[MR],"&lt;"&amp;Table134237122[[#This Row],[UL MR]],Table134237122[Mean Change],3),#N/A)</f>
        <v>#N/A</v>
      </c>
      <c r="Y140" s="74" t="e">
        <f>Table134237122[[#This Row],[Process Mean]]+(2.66*Table134237122[[#This Row],[MR Bar]])</f>
        <v>#N/A</v>
      </c>
      <c r="Z140" s="74" t="e">
        <f>Table134237122[[#This Row],[2nd Mean]]+(2.66*Table134237122[[#This Row],[MR Bar 2]])</f>
        <v>#N/A</v>
      </c>
      <c r="AA140" s="74" t="e">
        <f>Table134237122[[#This Row],[3rd Mean]]+(2.66*Table134237122[[#This Row],[MR Bar 3]])</f>
        <v>#N/A</v>
      </c>
      <c r="AB140" s="74" t="e">
        <f>Table134237122[[#This Row],[Process Mean]]-(2.66*Table134237122[[#This Row],[MR Bar]])</f>
        <v>#N/A</v>
      </c>
      <c r="AC140" s="74" t="e">
        <f>Table134237122[[#This Row],[2nd Mean]]-(2.66*Table134237122[[#This Row],[MR Bar 2]])</f>
        <v>#N/A</v>
      </c>
      <c r="AD140" s="74" t="e">
        <f>Table134237122[[#This Row],[3rd Mean]]-(2.66*Table134237122[[#This Row],[MR Bar 3]])</f>
        <v>#N/A</v>
      </c>
      <c r="AE140" s="74" t="e">
        <f>IF(Table134237122[[#This Row],[Date]]="",#N/A,IF(Table134237122[[#This Row],[Date]]&lt;$BS$26,#N/A,$BP$26))</f>
        <v>#N/A</v>
      </c>
      <c r="AF140" s="75">
        <f>MAX(Table134237122[Cohort Size])*2</f>
        <v>1264</v>
      </c>
      <c r="AG140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0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0" s="79" t="e">
        <f>IF(Table134237122[[#This Row],[Mean Change]]=1,(Table134237122[[#This Row],[Standard Deviation]]*3)+$T140,#N/A)</f>
        <v>#N/A</v>
      </c>
      <c r="AJ140" s="79" t="e">
        <f>IF(Table134237122[[#This Row],[Mean Change]]=1,$T140-(Table134237122[[#This Row],[Standard Deviation]]*3),#N/A)</f>
        <v>#N/A</v>
      </c>
      <c r="AK140" s="79" t="e">
        <f>IF(Table134237122[[#This Row],[Mean Change]]=2,(Table134237122[[#This Row],[Standard Deviation]]*3)+$T140,#N/A)</f>
        <v>#N/A</v>
      </c>
      <c r="AL140" s="79" t="e">
        <f>IF(Table134237122[[#This Row],[Mean Change]]=2,$T140-(Table134237122[[#This Row],[Standard Deviation]]*3),#N/A)</f>
        <v>#N/A</v>
      </c>
      <c r="AM140" s="79" t="e">
        <f>IF(Table134237122[[#This Row],[Mean Change]]=3,(Table134237122[[#This Row],[Standard Deviation]]*3)+$T140,#N/A)</f>
        <v>#N/A</v>
      </c>
      <c r="AN140" s="79" t="e">
        <f>IF(Table134237122[[#This Row],[Mean Change]]=3,$T140-(Table134237122[[#This Row],[Standard Deviation]]*3),#N/A)</f>
        <v>#N/A</v>
      </c>
      <c r="AO140" s="55">
        <v>0.71613171756220007</v>
      </c>
      <c r="AP140" s="55">
        <v>0.6952282824378001</v>
      </c>
      <c r="AQ140" s="79" t="e">
        <f>IF(Table134237122[[#This Row],[Mean Change]]=5,(Table134237122[[#This Row],[Standard Deviation]]*3)+$T140,#N/A)</f>
        <v>#N/A</v>
      </c>
      <c r="AR140" s="79" t="e">
        <f>IF(Table134237122[[#This Row],[Mean Change]]=5,$T140-(Table134237122[[#This Row],[Standard Deviation]]*3),#N/A)</f>
        <v>#N/A</v>
      </c>
    </row>
    <row r="141" spans="2:44" ht="12.75" customHeight="1" x14ac:dyDescent="0.25">
      <c r="B141" s="9"/>
      <c r="C141" s="69"/>
      <c r="D141" s="70"/>
      <c r="E141" s="70" t="e">
        <f>IF(Table134237122[[#This Row],[Variable Name]]="",#N/A,Table134237122[[#This Row],[Variable Name]])</f>
        <v>#N/A</v>
      </c>
      <c r="F141" s="71" t="str">
        <f>IFERROR(IF(Table134237122[[#This Row],[Variable Name]]="","",IF(AG140&lt;&gt;AG141,"",ABS(Table134237122[[#This Row],[Variable Name]]-C140))),"")</f>
        <v/>
      </c>
      <c r="G141" s="72" t="e">
        <f>IF(Table134237122[[#This Row],[Mean Change]]=1,AVERAGEIFS(Table134237122[MR],Table134237122[Mean Change],1),#N/A)</f>
        <v>#N/A</v>
      </c>
      <c r="H141" s="72" t="e">
        <f>IF(Table134237122[[#This Row],[Mean Change]]=2,AVERAGEIFS(Table134237122[MR],Table134237122[Mean Change],2),#N/A)</f>
        <v>#N/A</v>
      </c>
      <c r="I141" s="72" t="e">
        <f>IF(Table134237122[[#This Row],[Mean Change]]=3,AVERAGEIFS(Table134237122[MR],Table134237122[Mean Change],3),#N/A)</f>
        <v>#N/A</v>
      </c>
      <c r="J141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1" s="73" t="str">
        <f>IF(ISERROR(Table134237122[[#This Row],[Mean Change]]),"",IF(Table134237122[[#This Row],[Variable Name]]="","",IF(Table134237122[[#This Row],[Mean Change]]=1,Table134237122[Variable Name],"")))</f>
        <v/>
      </c>
      <c r="L141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1" s="73" t="str">
        <f>IF(ISERROR(Table134237122[[#This Row],[Mean Change]]),"",IF(Table134237122[[#This Row],[Variable Name]]="","",IF(Table134237122[[#This Row],[Mean Change]]=2,Table134237122[Variable Name],"")))</f>
        <v/>
      </c>
      <c r="N141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1" s="73" t="str">
        <f>IF(ISERROR(Table134237122[[#This Row],[Mean Change]]),"",IF(Table134237122[[#This Row],[Variable Name]]="","",IF(Table134237122[[#This Row],[Mean Change]]=3,Table134237122[Variable Name],"")))</f>
        <v/>
      </c>
      <c r="P141" s="76">
        <v>0.70567999999999997</v>
      </c>
      <c r="Q141" s="73" t="str">
        <f>IF(ISERROR(Table134237122[[#This Row],[Mean Change]]),"",IF(Table134237122[[#This Row],[Variable Name]]="","",IF(Table134237122[[#This Row],[Mean Change]]=4,Table134237122[Variable Name],"")))</f>
        <v/>
      </c>
      <c r="R141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1" s="73" t="str">
        <f>IF(ISERROR(Table134237122[[#This Row],[Mean Change]]),"",IF(Table134237122[[#This Row],[Variable Name]]="","",IF(Table134237122[[#This Row],[Mean Change]]=5,Table134237122[Variable Name],"")))</f>
        <v/>
      </c>
      <c r="T141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1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1" s="74" t="e">
        <f>IF(Table134237122[[#This Row],[Mean Change]]=1,AVERAGEIFS(Table134237122[MR],Table134237122[MR],"&lt;"&amp;Table134237122[[#This Row],[UL MR]],Table134237122[Mean Change],1),#N/A)</f>
        <v>#N/A</v>
      </c>
      <c r="W141" s="74" t="e">
        <f>IF(Table134237122[[#This Row],[Mean Change]]=2,AVERAGEIFS(Table134237122[MR],Table134237122[MR],"&lt;"&amp;Table134237122[[#This Row],[UL MR]],Table134237122[Mean Change],2),#N/A)</f>
        <v>#N/A</v>
      </c>
      <c r="X141" s="74" t="e">
        <f>IF(Table134237122[[#This Row],[Mean Change]]=3,AVERAGEIFS(Table134237122[MR],Table134237122[MR],"&lt;"&amp;Table134237122[[#This Row],[UL MR]],Table134237122[Mean Change],3),#N/A)</f>
        <v>#N/A</v>
      </c>
      <c r="Y141" s="74" t="e">
        <f>Table134237122[[#This Row],[Process Mean]]+(2.66*Table134237122[[#This Row],[MR Bar]])</f>
        <v>#N/A</v>
      </c>
      <c r="Z141" s="74" t="e">
        <f>Table134237122[[#This Row],[2nd Mean]]+(2.66*Table134237122[[#This Row],[MR Bar 2]])</f>
        <v>#N/A</v>
      </c>
      <c r="AA141" s="74" t="e">
        <f>Table134237122[[#This Row],[3rd Mean]]+(2.66*Table134237122[[#This Row],[MR Bar 3]])</f>
        <v>#N/A</v>
      </c>
      <c r="AB141" s="74" t="e">
        <f>Table134237122[[#This Row],[Process Mean]]-(2.66*Table134237122[[#This Row],[MR Bar]])</f>
        <v>#N/A</v>
      </c>
      <c r="AC141" s="74" t="e">
        <f>Table134237122[[#This Row],[2nd Mean]]-(2.66*Table134237122[[#This Row],[MR Bar 2]])</f>
        <v>#N/A</v>
      </c>
      <c r="AD141" s="74" t="e">
        <f>Table134237122[[#This Row],[3rd Mean]]-(2.66*Table134237122[[#This Row],[MR Bar 3]])</f>
        <v>#N/A</v>
      </c>
      <c r="AE141" s="74" t="e">
        <f>IF(Table134237122[[#This Row],[Date]]="",#N/A,IF(Table134237122[[#This Row],[Date]]&lt;$BS$26,#N/A,$BP$26))</f>
        <v>#N/A</v>
      </c>
      <c r="AF141" s="75">
        <f>MAX(Table134237122[Cohort Size])*2</f>
        <v>1264</v>
      </c>
      <c r="AG141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1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1" s="79" t="e">
        <f>IF(Table134237122[[#This Row],[Mean Change]]=1,(Table134237122[[#This Row],[Standard Deviation]]*3)+$T141,#N/A)</f>
        <v>#N/A</v>
      </c>
      <c r="AJ141" s="79" t="e">
        <f>IF(Table134237122[[#This Row],[Mean Change]]=1,$T141-(Table134237122[[#This Row],[Standard Deviation]]*3),#N/A)</f>
        <v>#N/A</v>
      </c>
      <c r="AK141" s="79" t="e">
        <f>IF(Table134237122[[#This Row],[Mean Change]]=2,(Table134237122[[#This Row],[Standard Deviation]]*3)+$T141,#N/A)</f>
        <v>#N/A</v>
      </c>
      <c r="AL141" s="79" t="e">
        <f>IF(Table134237122[[#This Row],[Mean Change]]=2,$T141-(Table134237122[[#This Row],[Standard Deviation]]*3),#N/A)</f>
        <v>#N/A</v>
      </c>
      <c r="AM141" s="79" t="e">
        <f>IF(Table134237122[[#This Row],[Mean Change]]=3,(Table134237122[[#This Row],[Standard Deviation]]*3)+$T141,#N/A)</f>
        <v>#N/A</v>
      </c>
      <c r="AN141" s="79" t="e">
        <f>IF(Table134237122[[#This Row],[Mean Change]]=3,$T141-(Table134237122[[#This Row],[Standard Deviation]]*3),#N/A)</f>
        <v>#N/A</v>
      </c>
      <c r="AO141" s="55">
        <v>0.71613171756220007</v>
      </c>
      <c r="AP141" s="55">
        <v>0.6952282824378001</v>
      </c>
      <c r="AQ141" s="79" t="e">
        <f>IF(Table134237122[[#This Row],[Mean Change]]=5,(Table134237122[[#This Row],[Standard Deviation]]*3)+$T141,#N/A)</f>
        <v>#N/A</v>
      </c>
      <c r="AR141" s="79" t="e">
        <f>IF(Table134237122[[#This Row],[Mean Change]]=5,$T141-(Table134237122[[#This Row],[Standard Deviation]]*3),#N/A)</f>
        <v>#N/A</v>
      </c>
    </row>
    <row r="142" spans="2:44" ht="12.75" customHeight="1" x14ac:dyDescent="0.25">
      <c r="B142" s="9"/>
      <c r="C142" s="69"/>
      <c r="D142" s="70"/>
      <c r="E142" s="70" t="e">
        <f>IF(Table134237122[[#This Row],[Variable Name]]="",#N/A,Table134237122[[#This Row],[Variable Name]])</f>
        <v>#N/A</v>
      </c>
      <c r="F142" s="71" t="str">
        <f>IFERROR(IF(Table134237122[[#This Row],[Variable Name]]="","",IF(AG141&lt;&gt;AG142,"",ABS(Table134237122[[#This Row],[Variable Name]]-C141))),"")</f>
        <v/>
      </c>
      <c r="G142" s="72" t="e">
        <f>IF(Table134237122[[#This Row],[Mean Change]]=1,AVERAGEIFS(Table134237122[MR],Table134237122[Mean Change],1),#N/A)</f>
        <v>#N/A</v>
      </c>
      <c r="H142" s="72" t="e">
        <f>IF(Table134237122[[#This Row],[Mean Change]]=2,AVERAGEIFS(Table134237122[MR],Table134237122[Mean Change],2),#N/A)</f>
        <v>#N/A</v>
      </c>
      <c r="I142" s="72" t="e">
        <f>IF(Table134237122[[#This Row],[Mean Change]]=3,AVERAGEIFS(Table134237122[MR],Table134237122[Mean Change],3),#N/A)</f>
        <v>#N/A</v>
      </c>
      <c r="J142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2" s="73" t="str">
        <f>IF(ISERROR(Table134237122[[#This Row],[Mean Change]]),"",IF(Table134237122[[#This Row],[Variable Name]]="","",IF(Table134237122[[#This Row],[Mean Change]]=1,Table134237122[Variable Name],"")))</f>
        <v/>
      </c>
      <c r="L142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2" s="73" t="str">
        <f>IF(ISERROR(Table134237122[[#This Row],[Mean Change]]),"",IF(Table134237122[[#This Row],[Variable Name]]="","",IF(Table134237122[[#This Row],[Mean Change]]=2,Table134237122[Variable Name],"")))</f>
        <v/>
      </c>
      <c r="N142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2" s="73" t="str">
        <f>IF(ISERROR(Table134237122[[#This Row],[Mean Change]]),"",IF(Table134237122[[#This Row],[Variable Name]]="","",IF(Table134237122[[#This Row],[Mean Change]]=3,Table134237122[Variable Name],"")))</f>
        <v/>
      </c>
      <c r="P142" s="76">
        <v>0.70567999999999997</v>
      </c>
      <c r="Q142" s="73" t="str">
        <f>IF(ISERROR(Table134237122[[#This Row],[Mean Change]]),"",IF(Table134237122[[#This Row],[Variable Name]]="","",IF(Table134237122[[#This Row],[Mean Change]]=4,Table134237122[Variable Name],"")))</f>
        <v/>
      </c>
      <c r="R142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2" s="73" t="str">
        <f>IF(ISERROR(Table134237122[[#This Row],[Mean Change]]),"",IF(Table134237122[[#This Row],[Variable Name]]="","",IF(Table134237122[[#This Row],[Mean Change]]=5,Table134237122[Variable Name],"")))</f>
        <v/>
      </c>
      <c r="T142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2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2" s="74" t="e">
        <f>IF(Table134237122[[#This Row],[Mean Change]]=1,AVERAGEIFS(Table134237122[MR],Table134237122[MR],"&lt;"&amp;Table134237122[[#This Row],[UL MR]],Table134237122[Mean Change],1),#N/A)</f>
        <v>#N/A</v>
      </c>
      <c r="W142" s="74" t="e">
        <f>IF(Table134237122[[#This Row],[Mean Change]]=2,AVERAGEIFS(Table134237122[MR],Table134237122[MR],"&lt;"&amp;Table134237122[[#This Row],[UL MR]],Table134237122[Mean Change],2),#N/A)</f>
        <v>#N/A</v>
      </c>
      <c r="X142" s="74" t="e">
        <f>IF(Table134237122[[#This Row],[Mean Change]]=3,AVERAGEIFS(Table134237122[MR],Table134237122[MR],"&lt;"&amp;Table134237122[[#This Row],[UL MR]],Table134237122[Mean Change],3),#N/A)</f>
        <v>#N/A</v>
      </c>
      <c r="Y142" s="74" t="e">
        <f>Table134237122[[#This Row],[Process Mean]]+(2.66*Table134237122[[#This Row],[MR Bar]])</f>
        <v>#N/A</v>
      </c>
      <c r="Z142" s="74" t="e">
        <f>Table134237122[[#This Row],[2nd Mean]]+(2.66*Table134237122[[#This Row],[MR Bar 2]])</f>
        <v>#N/A</v>
      </c>
      <c r="AA142" s="74" t="e">
        <f>Table134237122[[#This Row],[3rd Mean]]+(2.66*Table134237122[[#This Row],[MR Bar 3]])</f>
        <v>#N/A</v>
      </c>
      <c r="AB142" s="74" t="e">
        <f>Table134237122[[#This Row],[Process Mean]]-(2.66*Table134237122[[#This Row],[MR Bar]])</f>
        <v>#N/A</v>
      </c>
      <c r="AC142" s="74" t="e">
        <f>Table134237122[[#This Row],[2nd Mean]]-(2.66*Table134237122[[#This Row],[MR Bar 2]])</f>
        <v>#N/A</v>
      </c>
      <c r="AD142" s="74" t="e">
        <f>Table134237122[[#This Row],[3rd Mean]]-(2.66*Table134237122[[#This Row],[MR Bar 3]])</f>
        <v>#N/A</v>
      </c>
      <c r="AE142" s="74" t="e">
        <f>IF(Table134237122[[#This Row],[Date]]="",#N/A,IF(Table134237122[[#This Row],[Date]]&lt;$BS$26,#N/A,$BP$26))</f>
        <v>#N/A</v>
      </c>
      <c r="AF142" s="75">
        <f>MAX(Table134237122[Cohort Size])*2</f>
        <v>1264</v>
      </c>
      <c r="AG142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2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2" s="79" t="e">
        <f>IF(Table134237122[[#This Row],[Mean Change]]=1,(Table134237122[[#This Row],[Standard Deviation]]*3)+$T142,#N/A)</f>
        <v>#N/A</v>
      </c>
      <c r="AJ142" s="79" t="e">
        <f>IF(Table134237122[[#This Row],[Mean Change]]=1,$T142-(Table134237122[[#This Row],[Standard Deviation]]*3),#N/A)</f>
        <v>#N/A</v>
      </c>
      <c r="AK142" s="79" t="e">
        <f>IF(Table134237122[[#This Row],[Mean Change]]=2,(Table134237122[[#This Row],[Standard Deviation]]*3)+$T142,#N/A)</f>
        <v>#N/A</v>
      </c>
      <c r="AL142" s="79" t="e">
        <f>IF(Table134237122[[#This Row],[Mean Change]]=2,$T142-(Table134237122[[#This Row],[Standard Deviation]]*3),#N/A)</f>
        <v>#N/A</v>
      </c>
      <c r="AM142" s="79" t="e">
        <f>IF(Table134237122[[#This Row],[Mean Change]]=3,(Table134237122[[#This Row],[Standard Deviation]]*3)+$T142,#N/A)</f>
        <v>#N/A</v>
      </c>
      <c r="AN142" s="79" t="e">
        <f>IF(Table134237122[[#This Row],[Mean Change]]=3,$T142-(Table134237122[[#This Row],[Standard Deviation]]*3),#N/A)</f>
        <v>#N/A</v>
      </c>
      <c r="AO142" s="55">
        <v>0.71613171756220007</v>
      </c>
      <c r="AP142" s="55">
        <v>0.6952282824378001</v>
      </c>
      <c r="AQ142" s="79" t="e">
        <f>IF(Table134237122[[#This Row],[Mean Change]]=5,(Table134237122[[#This Row],[Standard Deviation]]*3)+$T142,#N/A)</f>
        <v>#N/A</v>
      </c>
      <c r="AR142" s="79" t="e">
        <f>IF(Table134237122[[#This Row],[Mean Change]]=5,$T142-(Table134237122[[#This Row],[Standard Deviation]]*3),#N/A)</f>
        <v>#N/A</v>
      </c>
    </row>
    <row r="143" spans="2:44" ht="12.75" customHeight="1" x14ac:dyDescent="0.25">
      <c r="B143" s="9"/>
      <c r="C143" s="69"/>
      <c r="D143" s="70"/>
      <c r="E143" s="70" t="e">
        <f>IF(Table134237122[[#This Row],[Variable Name]]="",#N/A,Table134237122[[#This Row],[Variable Name]])</f>
        <v>#N/A</v>
      </c>
      <c r="F143" s="71" t="str">
        <f>IFERROR(IF(Table134237122[[#This Row],[Variable Name]]="","",IF(AG142&lt;&gt;AG143,"",ABS(Table134237122[[#This Row],[Variable Name]]-C142))),"")</f>
        <v/>
      </c>
      <c r="G143" s="72" t="e">
        <f>IF(Table134237122[[#This Row],[Mean Change]]=1,AVERAGEIFS(Table134237122[MR],Table134237122[Mean Change],1),#N/A)</f>
        <v>#N/A</v>
      </c>
      <c r="H143" s="72" t="e">
        <f>IF(Table134237122[[#This Row],[Mean Change]]=2,AVERAGEIFS(Table134237122[MR],Table134237122[Mean Change],2),#N/A)</f>
        <v>#N/A</v>
      </c>
      <c r="I143" s="72" t="e">
        <f>IF(Table134237122[[#This Row],[Mean Change]]=3,AVERAGEIFS(Table134237122[MR],Table134237122[Mean Change],3),#N/A)</f>
        <v>#N/A</v>
      </c>
      <c r="J143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3" s="73" t="str">
        <f>IF(ISERROR(Table134237122[[#This Row],[Mean Change]]),"",IF(Table134237122[[#This Row],[Variable Name]]="","",IF(Table134237122[[#This Row],[Mean Change]]=1,Table134237122[Variable Name],"")))</f>
        <v/>
      </c>
      <c r="L143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3" s="73" t="str">
        <f>IF(ISERROR(Table134237122[[#This Row],[Mean Change]]),"",IF(Table134237122[[#This Row],[Variable Name]]="","",IF(Table134237122[[#This Row],[Mean Change]]=2,Table134237122[Variable Name],"")))</f>
        <v/>
      </c>
      <c r="N143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3" s="73" t="str">
        <f>IF(ISERROR(Table134237122[[#This Row],[Mean Change]]),"",IF(Table134237122[[#This Row],[Variable Name]]="","",IF(Table134237122[[#This Row],[Mean Change]]=3,Table134237122[Variable Name],"")))</f>
        <v/>
      </c>
      <c r="P143" s="76">
        <v>0.70567999999999997</v>
      </c>
      <c r="Q143" s="73" t="str">
        <f>IF(ISERROR(Table134237122[[#This Row],[Mean Change]]),"",IF(Table134237122[[#This Row],[Variable Name]]="","",IF(Table134237122[[#This Row],[Mean Change]]=4,Table134237122[Variable Name],"")))</f>
        <v/>
      </c>
      <c r="R143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3" s="73" t="str">
        <f>IF(ISERROR(Table134237122[[#This Row],[Mean Change]]),"",IF(Table134237122[[#This Row],[Variable Name]]="","",IF(Table134237122[[#This Row],[Mean Change]]=5,Table134237122[Variable Name],"")))</f>
        <v/>
      </c>
      <c r="T143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3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3" s="74" t="e">
        <f>IF(Table134237122[[#This Row],[Mean Change]]=1,AVERAGEIFS(Table134237122[MR],Table134237122[MR],"&lt;"&amp;Table134237122[[#This Row],[UL MR]],Table134237122[Mean Change],1),#N/A)</f>
        <v>#N/A</v>
      </c>
      <c r="W143" s="74" t="e">
        <f>IF(Table134237122[[#This Row],[Mean Change]]=2,AVERAGEIFS(Table134237122[MR],Table134237122[MR],"&lt;"&amp;Table134237122[[#This Row],[UL MR]],Table134237122[Mean Change],2),#N/A)</f>
        <v>#N/A</v>
      </c>
      <c r="X143" s="74" t="e">
        <f>IF(Table134237122[[#This Row],[Mean Change]]=3,AVERAGEIFS(Table134237122[MR],Table134237122[MR],"&lt;"&amp;Table134237122[[#This Row],[UL MR]],Table134237122[Mean Change],3),#N/A)</f>
        <v>#N/A</v>
      </c>
      <c r="Y143" s="74" t="e">
        <f>Table134237122[[#This Row],[Process Mean]]+(2.66*Table134237122[[#This Row],[MR Bar]])</f>
        <v>#N/A</v>
      </c>
      <c r="Z143" s="74" t="e">
        <f>Table134237122[[#This Row],[2nd Mean]]+(2.66*Table134237122[[#This Row],[MR Bar 2]])</f>
        <v>#N/A</v>
      </c>
      <c r="AA143" s="74" t="e">
        <f>Table134237122[[#This Row],[3rd Mean]]+(2.66*Table134237122[[#This Row],[MR Bar 3]])</f>
        <v>#N/A</v>
      </c>
      <c r="AB143" s="74" t="e">
        <f>Table134237122[[#This Row],[Process Mean]]-(2.66*Table134237122[[#This Row],[MR Bar]])</f>
        <v>#N/A</v>
      </c>
      <c r="AC143" s="74" t="e">
        <f>Table134237122[[#This Row],[2nd Mean]]-(2.66*Table134237122[[#This Row],[MR Bar 2]])</f>
        <v>#N/A</v>
      </c>
      <c r="AD143" s="74" t="e">
        <f>Table134237122[[#This Row],[3rd Mean]]-(2.66*Table134237122[[#This Row],[MR Bar 3]])</f>
        <v>#N/A</v>
      </c>
      <c r="AE143" s="74" t="e">
        <f>IF(Table134237122[[#This Row],[Date]]="",#N/A,IF(Table134237122[[#This Row],[Date]]&lt;$BS$26,#N/A,$BP$26))</f>
        <v>#N/A</v>
      </c>
      <c r="AF143" s="75">
        <f>MAX(Table134237122[Cohort Size])*2</f>
        <v>1264</v>
      </c>
      <c r="AG143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3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3" s="79" t="e">
        <f>IF(Table134237122[[#This Row],[Mean Change]]=1,(Table134237122[[#This Row],[Standard Deviation]]*3)+$T143,#N/A)</f>
        <v>#N/A</v>
      </c>
      <c r="AJ143" s="79" t="e">
        <f>IF(Table134237122[[#This Row],[Mean Change]]=1,$T143-(Table134237122[[#This Row],[Standard Deviation]]*3),#N/A)</f>
        <v>#N/A</v>
      </c>
      <c r="AK143" s="79" t="e">
        <f>IF(Table134237122[[#This Row],[Mean Change]]=2,(Table134237122[[#This Row],[Standard Deviation]]*3)+$T143,#N/A)</f>
        <v>#N/A</v>
      </c>
      <c r="AL143" s="79" t="e">
        <f>IF(Table134237122[[#This Row],[Mean Change]]=2,$T143-(Table134237122[[#This Row],[Standard Deviation]]*3),#N/A)</f>
        <v>#N/A</v>
      </c>
      <c r="AM143" s="79" t="e">
        <f>IF(Table134237122[[#This Row],[Mean Change]]=3,(Table134237122[[#This Row],[Standard Deviation]]*3)+$T143,#N/A)</f>
        <v>#N/A</v>
      </c>
      <c r="AN143" s="79" t="e">
        <f>IF(Table134237122[[#This Row],[Mean Change]]=3,$T143-(Table134237122[[#This Row],[Standard Deviation]]*3),#N/A)</f>
        <v>#N/A</v>
      </c>
      <c r="AO143" s="55">
        <v>0.71613171756220007</v>
      </c>
      <c r="AP143" s="55">
        <v>0.6952282824378001</v>
      </c>
      <c r="AQ143" s="79" t="e">
        <f>IF(Table134237122[[#This Row],[Mean Change]]=5,(Table134237122[[#This Row],[Standard Deviation]]*3)+$T143,#N/A)</f>
        <v>#N/A</v>
      </c>
      <c r="AR143" s="79" t="e">
        <f>IF(Table134237122[[#This Row],[Mean Change]]=5,$T143-(Table134237122[[#This Row],[Standard Deviation]]*3),#N/A)</f>
        <v>#N/A</v>
      </c>
    </row>
    <row r="144" spans="2:44" ht="12.75" customHeight="1" x14ac:dyDescent="0.25">
      <c r="B144" s="9"/>
      <c r="C144" s="69"/>
      <c r="D144" s="70"/>
      <c r="E144" s="70" t="e">
        <f>IF(Table134237122[[#This Row],[Variable Name]]="",#N/A,Table134237122[[#This Row],[Variable Name]])</f>
        <v>#N/A</v>
      </c>
      <c r="F144" s="71" t="str">
        <f>IFERROR(IF(Table134237122[[#This Row],[Variable Name]]="","",IF(AG143&lt;&gt;AG144,"",ABS(Table134237122[[#This Row],[Variable Name]]-C143))),"")</f>
        <v/>
      </c>
      <c r="G144" s="72" t="e">
        <f>IF(Table134237122[[#This Row],[Mean Change]]=1,AVERAGEIFS(Table134237122[MR],Table134237122[Mean Change],1),#N/A)</f>
        <v>#N/A</v>
      </c>
      <c r="H144" s="72" t="e">
        <f>IF(Table134237122[[#This Row],[Mean Change]]=2,AVERAGEIFS(Table134237122[MR],Table134237122[Mean Change],2),#N/A)</f>
        <v>#N/A</v>
      </c>
      <c r="I144" s="72" t="e">
        <f>IF(Table134237122[[#This Row],[Mean Change]]=3,AVERAGEIFS(Table134237122[MR],Table134237122[Mean Change],3),#N/A)</f>
        <v>#N/A</v>
      </c>
      <c r="J144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4" s="73" t="str">
        <f>IF(ISERROR(Table134237122[[#This Row],[Mean Change]]),"",IF(Table134237122[[#This Row],[Variable Name]]="","",IF(Table134237122[[#This Row],[Mean Change]]=1,Table134237122[Variable Name],"")))</f>
        <v/>
      </c>
      <c r="L144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4" s="73" t="str">
        <f>IF(ISERROR(Table134237122[[#This Row],[Mean Change]]),"",IF(Table134237122[[#This Row],[Variable Name]]="","",IF(Table134237122[[#This Row],[Mean Change]]=2,Table134237122[Variable Name],"")))</f>
        <v/>
      </c>
      <c r="N144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4" s="73" t="str">
        <f>IF(ISERROR(Table134237122[[#This Row],[Mean Change]]),"",IF(Table134237122[[#This Row],[Variable Name]]="","",IF(Table134237122[[#This Row],[Mean Change]]=3,Table134237122[Variable Name],"")))</f>
        <v/>
      </c>
      <c r="P144" s="76">
        <v>0.70567999999999997</v>
      </c>
      <c r="Q144" s="73" t="str">
        <f>IF(ISERROR(Table134237122[[#This Row],[Mean Change]]),"",IF(Table134237122[[#This Row],[Variable Name]]="","",IF(Table134237122[[#This Row],[Mean Change]]=4,Table134237122[Variable Name],"")))</f>
        <v/>
      </c>
      <c r="R144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4" s="73" t="str">
        <f>IF(ISERROR(Table134237122[[#This Row],[Mean Change]]),"",IF(Table134237122[[#This Row],[Variable Name]]="","",IF(Table134237122[[#This Row],[Mean Change]]=5,Table134237122[Variable Name],"")))</f>
        <v/>
      </c>
      <c r="T144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4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4" s="74" t="e">
        <f>IF(Table134237122[[#This Row],[Mean Change]]=1,AVERAGEIFS(Table134237122[MR],Table134237122[MR],"&lt;"&amp;Table134237122[[#This Row],[UL MR]],Table134237122[Mean Change],1),#N/A)</f>
        <v>#N/A</v>
      </c>
      <c r="W144" s="74" t="e">
        <f>IF(Table134237122[[#This Row],[Mean Change]]=2,AVERAGEIFS(Table134237122[MR],Table134237122[MR],"&lt;"&amp;Table134237122[[#This Row],[UL MR]],Table134237122[Mean Change],2),#N/A)</f>
        <v>#N/A</v>
      </c>
      <c r="X144" s="74" t="e">
        <f>IF(Table134237122[[#This Row],[Mean Change]]=3,AVERAGEIFS(Table134237122[MR],Table134237122[MR],"&lt;"&amp;Table134237122[[#This Row],[UL MR]],Table134237122[Mean Change],3),#N/A)</f>
        <v>#N/A</v>
      </c>
      <c r="Y144" s="74" t="e">
        <f>Table134237122[[#This Row],[Process Mean]]+(2.66*Table134237122[[#This Row],[MR Bar]])</f>
        <v>#N/A</v>
      </c>
      <c r="Z144" s="74" t="e">
        <f>Table134237122[[#This Row],[2nd Mean]]+(2.66*Table134237122[[#This Row],[MR Bar 2]])</f>
        <v>#N/A</v>
      </c>
      <c r="AA144" s="74" t="e">
        <f>Table134237122[[#This Row],[3rd Mean]]+(2.66*Table134237122[[#This Row],[MR Bar 3]])</f>
        <v>#N/A</v>
      </c>
      <c r="AB144" s="74" t="e">
        <f>Table134237122[[#This Row],[Process Mean]]-(2.66*Table134237122[[#This Row],[MR Bar]])</f>
        <v>#N/A</v>
      </c>
      <c r="AC144" s="74" t="e">
        <f>Table134237122[[#This Row],[2nd Mean]]-(2.66*Table134237122[[#This Row],[MR Bar 2]])</f>
        <v>#N/A</v>
      </c>
      <c r="AD144" s="74" t="e">
        <f>Table134237122[[#This Row],[3rd Mean]]-(2.66*Table134237122[[#This Row],[MR Bar 3]])</f>
        <v>#N/A</v>
      </c>
      <c r="AE144" s="74" t="e">
        <f>IF(Table134237122[[#This Row],[Date]]="",#N/A,IF(Table134237122[[#This Row],[Date]]&lt;$BS$26,#N/A,$BP$26))</f>
        <v>#N/A</v>
      </c>
      <c r="AF144" s="75">
        <f>MAX(Table134237122[Cohort Size])*2</f>
        <v>1264</v>
      </c>
      <c r="AG144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4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4" s="79" t="e">
        <f>IF(Table134237122[[#This Row],[Mean Change]]=1,(Table134237122[[#This Row],[Standard Deviation]]*3)+$T144,#N/A)</f>
        <v>#N/A</v>
      </c>
      <c r="AJ144" s="79" t="e">
        <f>IF(Table134237122[[#This Row],[Mean Change]]=1,$T144-(Table134237122[[#This Row],[Standard Deviation]]*3),#N/A)</f>
        <v>#N/A</v>
      </c>
      <c r="AK144" s="79" t="e">
        <f>IF(Table134237122[[#This Row],[Mean Change]]=2,(Table134237122[[#This Row],[Standard Deviation]]*3)+$T144,#N/A)</f>
        <v>#N/A</v>
      </c>
      <c r="AL144" s="79" t="e">
        <f>IF(Table134237122[[#This Row],[Mean Change]]=2,$T144-(Table134237122[[#This Row],[Standard Deviation]]*3),#N/A)</f>
        <v>#N/A</v>
      </c>
      <c r="AM144" s="79" t="e">
        <f>IF(Table134237122[[#This Row],[Mean Change]]=3,(Table134237122[[#This Row],[Standard Deviation]]*3)+$T144,#N/A)</f>
        <v>#N/A</v>
      </c>
      <c r="AN144" s="79" t="e">
        <f>IF(Table134237122[[#This Row],[Mean Change]]=3,$T144-(Table134237122[[#This Row],[Standard Deviation]]*3),#N/A)</f>
        <v>#N/A</v>
      </c>
      <c r="AO144" s="55">
        <v>0.71613171756220007</v>
      </c>
      <c r="AP144" s="55">
        <v>0.6952282824378001</v>
      </c>
      <c r="AQ144" s="79" t="e">
        <f>IF(Table134237122[[#This Row],[Mean Change]]=5,(Table134237122[[#This Row],[Standard Deviation]]*3)+$T144,#N/A)</f>
        <v>#N/A</v>
      </c>
      <c r="AR144" s="79" t="e">
        <f>IF(Table134237122[[#This Row],[Mean Change]]=5,$T144-(Table134237122[[#This Row],[Standard Deviation]]*3),#N/A)</f>
        <v>#N/A</v>
      </c>
    </row>
    <row r="145" spans="2:44" ht="12.75" customHeight="1" x14ac:dyDescent="0.25">
      <c r="B145" s="9"/>
      <c r="C145" s="69"/>
      <c r="D145" s="70"/>
      <c r="E145" s="70" t="e">
        <f>IF(Table134237122[[#This Row],[Variable Name]]="",#N/A,Table134237122[[#This Row],[Variable Name]])</f>
        <v>#N/A</v>
      </c>
      <c r="F145" s="71" t="str">
        <f>IFERROR(IF(Table134237122[[#This Row],[Variable Name]]="","",IF(AG144&lt;&gt;AG145,"",ABS(Table134237122[[#This Row],[Variable Name]]-C144))),"")</f>
        <v/>
      </c>
      <c r="G145" s="72" t="e">
        <f>IF(Table134237122[[#This Row],[Mean Change]]=1,AVERAGEIFS(Table134237122[MR],Table134237122[Mean Change],1),#N/A)</f>
        <v>#N/A</v>
      </c>
      <c r="H145" s="72" t="e">
        <f>IF(Table134237122[[#This Row],[Mean Change]]=2,AVERAGEIFS(Table134237122[MR],Table134237122[Mean Change],2),#N/A)</f>
        <v>#N/A</v>
      </c>
      <c r="I145" s="72" t="e">
        <f>IF(Table134237122[[#This Row],[Mean Change]]=3,AVERAGEIFS(Table134237122[MR],Table134237122[Mean Change],3),#N/A)</f>
        <v>#N/A</v>
      </c>
      <c r="J145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5" s="73" t="str">
        <f>IF(ISERROR(Table134237122[[#This Row],[Mean Change]]),"",IF(Table134237122[[#This Row],[Variable Name]]="","",IF(Table134237122[[#This Row],[Mean Change]]=1,Table134237122[Variable Name],"")))</f>
        <v/>
      </c>
      <c r="L145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5" s="73" t="str">
        <f>IF(ISERROR(Table134237122[[#This Row],[Mean Change]]),"",IF(Table134237122[[#This Row],[Variable Name]]="","",IF(Table134237122[[#This Row],[Mean Change]]=2,Table134237122[Variable Name],"")))</f>
        <v/>
      </c>
      <c r="N145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5" s="73" t="str">
        <f>IF(ISERROR(Table134237122[[#This Row],[Mean Change]]),"",IF(Table134237122[[#This Row],[Variable Name]]="","",IF(Table134237122[[#This Row],[Mean Change]]=3,Table134237122[Variable Name],"")))</f>
        <v/>
      </c>
      <c r="P145" s="76">
        <v>0.70567999999999997</v>
      </c>
      <c r="Q145" s="73" t="str">
        <f>IF(ISERROR(Table134237122[[#This Row],[Mean Change]]),"",IF(Table134237122[[#This Row],[Variable Name]]="","",IF(Table134237122[[#This Row],[Mean Change]]=4,Table134237122[Variable Name],"")))</f>
        <v/>
      </c>
      <c r="R145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5" s="73" t="str">
        <f>IF(ISERROR(Table134237122[[#This Row],[Mean Change]]),"",IF(Table134237122[[#This Row],[Variable Name]]="","",IF(Table134237122[[#This Row],[Mean Change]]=5,Table134237122[Variable Name],"")))</f>
        <v/>
      </c>
      <c r="T145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5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5" s="74" t="e">
        <f>IF(Table134237122[[#This Row],[Mean Change]]=1,AVERAGEIFS(Table134237122[MR],Table134237122[MR],"&lt;"&amp;Table134237122[[#This Row],[UL MR]],Table134237122[Mean Change],1),#N/A)</f>
        <v>#N/A</v>
      </c>
      <c r="W145" s="74" t="e">
        <f>IF(Table134237122[[#This Row],[Mean Change]]=2,AVERAGEIFS(Table134237122[MR],Table134237122[MR],"&lt;"&amp;Table134237122[[#This Row],[UL MR]],Table134237122[Mean Change],2),#N/A)</f>
        <v>#N/A</v>
      </c>
      <c r="X145" s="74" t="e">
        <f>IF(Table134237122[[#This Row],[Mean Change]]=3,AVERAGEIFS(Table134237122[MR],Table134237122[MR],"&lt;"&amp;Table134237122[[#This Row],[UL MR]],Table134237122[Mean Change],3),#N/A)</f>
        <v>#N/A</v>
      </c>
      <c r="Y145" s="74" t="e">
        <f>Table134237122[[#This Row],[Process Mean]]+(2.66*Table134237122[[#This Row],[MR Bar]])</f>
        <v>#N/A</v>
      </c>
      <c r="Z145" s="74" t="e">
        <f>Table134237122[[#This Row],[2nd Mean]]+(2.66*Table134237122[[#This Row],[MR Bar 2]])</f>
        <v>#N/A</v>
      </c>
      <c r="AA145" s="74" t="e">
        <f>Table134237122[[#This Row],[3rd Mean]]+(2.66*Table134237122[[#This Row],[MR Bar 3]])</f>
        <v>#N/A</v>
      </c>
      <c r="AB145" s="74" t="e">
        <f>Table134237122[[#This Row],[Process Mean]]-(2.66*Table134237122[[#This Row],[MR Bar]])</f>
        <v>#N/A</v>
      </c>
      <c r="AC145" s="74" t="e">
        <f>Table134237122[[#This Row],[2nd Mean]]-(2.66*Table134237122[[#This Row],[MR Bar 2]])</f>
        <v>#N/A</v>
      </c>
      <c r="AD145" s="74" t="e">
        <f>Table134237122[[#This Row],[3rd Mean]]-(2.66*Table134237122[[#This Row],[MR Bar 3]])</f>
        <v>#N/A</v>
      </c>
      <c r="AE145" s="74" t="e">
        <f>IF(Table134237122[[#This Row],[Date]]="",#N/A,IF(Table134237122[[#This Row],[Date]]&lt;$BS$26,#N/A,$BP$26))</f>
        <v>#N/A</v>
      </c>
      <c r="AF145" s="75">
        <f>MAX(Table134237122[Cohort Size])*2</f>
        <v>1264</v>
      </c>
      <c r="AG145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5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5" s="79" t="e">
        <f>IF(Table134237122[[#This Row],[Mean Change]]=1,(Table134237122[[#This Row],[Standard Deviation]]*3)+$T145,#N/A)</f>
        <v>#N/A</v>
      </c>
      <c r="AJ145" s="79" t="e">
        <f>IF(Table134237122[[#This Row],[Mean Change]]=1,$T145-(Table134237122[[#This Row],[Standard Deviation]]*3),#N/A)</f>
        <v>#N/A</v>
      </c>
      <c r="AK145" s="79" t="e">
        <f>IF(Table134237122[[#This Row],[Mean Change]]=2,(Table134237122[[#This Row],[Standard Deviation]]*3)+$T145,#N/A)</f>
        <v>#N/A</v>
      </c>
      <c r="AL145" s="79" t="e">
        <f>IF(Table134237122[[#This Row],[Mean Change]]=2,$T145-(Table134237122[[#This Row],[Standard Deviation]]*3),#N/A)</f>
        <v>#N/A</v>
      </c>
      <c r="AM145" s="79" t="e">
        <f>IF(Table134237122[[#This Row],[Mean Change]]=3,(Table134237122[[#This Row],[Standard Deviation]]*3)+$T145,#N/A)</f>
        <v>#N/A</v>
      </c>
      <c r="AN145" s="79" t="e">
        <f>IF(Table134237122[[#This Row],[Mean Change]]=3,$T145-(Table134237122[[#This Row],[Standard Deviation]]*3),#N/A)</f>
        <v>#N/A</v>
      </c>
      <c r="AO145" s="55">
        <v>0.71613171756220007</v>
      </c>
      <c r="AP145" s="55">
        <v>0.6952282824378001</v>
      </c>
      <c r="AQ145" s="79" t="e">
        <f>IF(Table134237122[[#This Row],[Mean Change]]=5,(Table134237122[[#This Row],[Standard Deviation]]*3)+$T145,#N/A)</f>
        <v>#N/A</v>
      </c>
      <c r="AR145" s="79" t="e">
        <f>IF(Table134237122[[#This Row],[Mean Change]]=5,$T145-(Table134237122[[#This Row],[Standard Deviation]]*3),#N/A)</f>
        <v>#N/A</v>
      </c>
    </row>
    <row r="146" spans="2:44" ht="12.75" customHeight="1" x14ac:dyDescent="0.25">
      <c r="B146" s="9"/>
      <c r="C146" s="69"/>
      <c r="D146" s="70"/>
      <c r="E146" s="70" t="e">
        <f>IF(Table134237122[[#This Row],[Variable Name]]="",#N/A,Table134237122[[#This Row],[Variable Name]])</f>
        <v>#N/A</v>
      </c>
      <c r="F146" s="71" t="str">
        <f>IFERROR(IF(Table134237122[[#This Row],[Variable Name]]="","",IF(AG145&lt;&gt;AG146,"",ABS(Table134237122[[#This Row],[Variable Name]]-C145))),"")</f>
        <v/>
      </c>
      <c r="G146" s="72" t="e">
        <f>IF(Table134237122[[#This Row],[Mean Change]]=1,AVERAGEIFS(Table134237122[MR],Table134237122[Mean Change],1),#N/A)</f>
        <v>#N/A</v>
      </c>
      <c r="H146" s="72" t="e">
        <f>IF(Table134237122[[#This Row],[Mean Change]]=2,AVERAGEIFS(Table134237122[MR],Table134237122[Mean Change],2),#N/A)</f>
        <v>#N/A</v>
      </c>
      <c r="I146" s="72" t="e">
        <f>IF(Table134237122[[#This Row],[Mean Change]]=3,AVERAGEIFS(Table134237122[MR],Table134237122[Mean Change],3),#N/A)</f>
        <v>#N/A</v>
      </c>
      <c r="J146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6" s="73" t="str">
        <f>IF(ISERROR(Table134237122[[#This Row],[Mean Change]]),"",IF(Table134237122[[#This Row],[Variable Name]]="","",IF(Table134237122[[#This Row],[Mean Change]]=1,Table134237122[Variable Name],"")))</f>
        <v/>
      </c>
      <c r="L146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6" s="73" t="str">
        <f>IF(ISERROR(Table134237122[[#This Row],[Mean Change]]),"",IF(Table134237122[[#This Row],[Variable Name]]="","",IF(Table134237122[[#This Row],[Mean Change]]=2,Table134237122[Variable Name],"")))</f>
        <v/>
      </c>
      <c r="N146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6" s="73" t="str">
        <f>IF(ISERROR(Table134237122[[#This Row],[Mean Change]]),"",IF(Table134237122[[#This Row],[Variable Name]]="","",IF(Table134237122[[#This Row],[Mean Change]]=3,Table134237122[Variable Name],"")))</f>
        <v/>
      </c>
      <c r="P146" s="76">
        <v>0.70567999999999997</v>
      </c>
      <c r="Q146" s="73" t="str">
        <f>IF(ISERROR(Table134237122[[#This Row],[Mean Change]]),"",IF(Table134237122[[#This Row],[Variable Name]]="","",IF(Table134237122[[#This Row],[Mean Change]]=4,Table134237122[Variable Name],"")))</f>
        <v/>
      </c>
      <c r="R146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6" s="73" t="str">
        <f>IF(ISERROR(Table134237122[[#This Row],[Mean Change]]),"",IF(Table134237122[[#This Row],[Variable Name]]="","",IF(Table134237122[[#This Row],[Mean Change]]=5,Table134237122[Variable Name],"")))</f>
        <v/>
      </c>
      <c r="T146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6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6" s="74" t="e">
        <f>IF(Table134237122[[#This Row],[Mean Change]]=1,AVERAGEIFS(Table134237122[MR],Table134237122[MR],"&lt;"&amp;Table134237122[[#This Row],[UL MR]],Table134237122[Mean Change],1),#N/A)</f>
        <v>#N/A</v>
      </c>
      <c r="W146" s="74" t="e">
        <f>IF(Table134237122[[#This Row],[Mean Change]]=2,AVERAGEIFS(Table134237122[MR],Table134237122[MR],"&lt;"&amp;Table134237122[[#This Row],[UL MR]],Table134237122[Mean Change],2),#N/A)</f>
        <v>#N/A</v>
      </c>
      <c r="X146" s="74" t="e">
        <f>IF(Table134237122[[#This Row],[Mean Change]]=3,AVERAGEIFS(Table134237122[MR],Table134237122[MR],"&lt;"&amp;Table134237122[[#This Row],[UL MR]],Table134237122[Mean Change],3),#N/A)</f>
        <v>#N/A</v>
      </c>
      <c r="Y146" s="74" t="e">
        <f>Table134237122[[#This Row],[Process Mean]]+(2.66*Table134237122[[#This Row],[MR Bar]])</f>
        <v>#N/A</v>
      </c>
      <c r="Z146" s="74" t="e">
        <f>Table134237122[[#This Row],[2nd Mean]]+(2.66*Table134237122[[#This Row],[MR Bar 2]])</f>
        <v>#N/A</v>
      </c>
      <c r="AA146" s="74" t="e">
        <f>Table134237122[[#This Row],[3rd Mean]]+(2.66*Table134237122[[#This Row],[MR Bar 3]])</f>
        <v>#N/A</v>
      </c>
      <c r="AB146" s="74" t="e">
        <f>Table134237122[[#This Row],[Process Mean]]-(2.66*Table134237122[[#This Row],[MR Bar]])</f>
        <v>#N/A</v>
      </c>
      <c r="AC146" s="74" t="e">
        <f>Table134237122[[#This Row],[2nd Mean]]-(2.66*Table134237122[[#This Row],[MR Bar 2]])</f>
        <v>#N/A</v>
      </c>
      <c r="AD146" s="74" t="e">
        <f>Table134237122[[#This Row],[3rd Mean]]-(2.66*Table134237122[[#This Row],[MR Bar 3]])</f>
        <v>#N/A</v>
      </c>
      <c r="AE146" s="74" t="e">
        <f>IF(Table134237122[[#This Row],[Date]]="",#N/A,IF(Table134237122[[#This Row],[Date]]&lt;$BS$26,#N/A,$BP$26))</f>
        <v>#N/A</v>
      </c>
      <c r="AF146" s="75">
        <f>MAX(Table134237122[Cohort Size])*2</f>
        <v>1264</v>
      </c>
      <c r="AG146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6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6" s="79" t="e">
        <f>IF(Table134237122[[#This Row],[Mean Change]]=1,(Table134237122[[#This Row],[Standard Deviation]]*3)+$T146,#N/A)</f>
        <v>#N/A</v>
      </c>
      <c r="AJ146" s="79" t="e">
        <f>IF(Table134237122[[#This Row],[Mean Change]]=1,$T146-(Table134237122[[#This Row],[Standard Deviation]]*3),#N/A)</f>
        <v>#N/A</v>
      </c>
      <c r="AK146" s="79" t="e">
        <f>IF(Table134237122[[#This Row],[Mean Change]]=2,(Table134237122[[#This Row],[Standard Deviation]]*3)+$T146,#N/A)</f>
        <v>#N/A</v>
      </c>
      <c r="AL146" s="79" t="e">
        <f>IF(Table134237122[[#This Row],[Mean Change]]=2,$T146-(Table134237122[[#This Row],[Standard Deviation]]*3),#N/A)</f>
        <v>#N/A</v>
      </c>
      <c r="AM146" s="79" t="e">
        <f>IF(Table134237122[[#This Row],[Mean Change]]=3,(Table134237122[[#This Row],[Standard Deviation]]*3)+$T146,#N/A)</f>
        <v>#N/A</v>
      </c>
      <c r="AN146" s="79" t="e">
        <f>IF(Table134237122[[#This Row],[Mean Change]]=3,$T146-(Table134237122[[#This Row],[Standard Deviation]]*3),#N/A)</f>
        <v>#N/A</v>
      </c>
      <c r="AO146" s="55">
        <v>0.71613171756220007</v>
      </c>
      <c r="AP146" s="55">
        <v>0.6952282824378001</v>
      </c>
      <c r="AQ146" s="79" t="e">
        <f>IF(Table134237122[[#This Row],[Mean Change]]=5,(Table134237122[[#This Row],[Standard Deviation]]*3)+$T146,#N/A)</f>
        <v>#N/A</v>
      </c>
      <c r="AR146" s="79" t="e">
        <f>IF(Table134237122[[#This Row],[Mean Change]]=5,$T146-(Table134237122[[#This Row],[Standard Deviation]]*3),#N/A)</f>
        <v>#N/A</v>
      </c>
    </row>
    <row r="147" spans="2:44" ht="12.75" customHeight="1" x14ac:dyDescent="0.25">
      <c r="B147" s="9"/>
      <c r="C147" s="69"/>
      <c r="D147" s="70"/>
      <c r="E147" s="70" t="e">
        <f>IF(Table134237122[[#This Row],[Variable Name]]="",#N/A,Table134237122[[#This Row],[Variable Name]])</f>
        <v>#N/A</v>
      </c>
      <c r="F147" s="71" t="str">
        <f>IFERROR(IF(Table134237122[[#This Row],[Variable Name]]="","",IF(AG146&lt;&gt;AG147,"",ABS(Table134237122[[#This Row],[Variable Name]]-C146))),"")</f>
        <v/>
      </c>
      <c r="G147" s="72" t="e">
        <f>IF(Table134237122[[#This Row],[Mean Change]]=1,AVERAGEIFS(Table134237122[MR],Table134237122[Mean Change],1),#N/A)</f>
        <v>#N/A</v>
      </c>
      <c r="H147" s="72" t="e">
        <f>IF(Table134237122[[#This Row],[Mean Change]]=2,AVERAGEIFS(Table134237122[MR],Table134237122[Mean Change],2),#N/A)</f>
        <v>#N/A</v>
      </c>
      <c r="I147" s="72" t="e">
        <f>IF(Table134237122[[#This Row],[Mean Change]]=3,AVERAGEIFS(Table134237122[MR],Table134237122[Mean Change],3),#N/A)</f>
        <v>#N/A</v>
      </c>
      <c r="J147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7" s="73" t="str">
        <f>IF(ISERROR(Table134237122[[#This Row],[Mean Change]]),"",IF(Table134237122[[#This Row],[Variable Name]]="","",IF(Table134237122[[#This Row],[Mean Change]]=1,Table134237122[Variable Name],"")))</f>
        <v/>
      </c>
      <c r="L147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7" s="73" t="str">
        <f>IF(ISERROR(Table134237122[[#This Row],[Mean Change]]),"",IF(Table134237122[[#This Row],[Variable Name]]="","",IF(Table134237122[[#This Row],[Mean Change]]=2,Table134237122[Variable Name],"")))</f>
        <v/>
      </c>
      <c r="N147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7" s="73" t="str">
        <f>IF(ISERROR(Table134237122[[#This Row],[Mean Change]]),"",IF(Table134237122[[#This Row],[Variable Name]]="","",IF(Table134237122[[#This Row],[Mean Change]]=3,Table134237122[Variable Name],"")))</f>
        <v/>
      </c>
      <c r="P147" s="76">
        <v>0.70567999999999997</v>
      </c>
      <c r="Q147" s="73" t="str">
        <f>IF(ISERROR(Table134237122[[#This Row],[Mean Change]]),"",IF(Table134237122[[#This Row],[Variable Name]]="","",IF(Table134237122[[#This Row],[Mean Change]]=4,Table134237122[Variable Name],"")))</f>
        <v/>
      </c>
      <c r="R147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7" s="73" t="str">
        <f>IF(ISERROR(Table134237122[[#This Row],[Mean Change]]),"",IF(Table134237122[[#This Row],[Variable Name]]="","",IF(Table134237122[[#This Row],[Mean Change]]=5,Table134237122[Variable Name],"")))</f>
        <v/>
      </c>
      <c r="T147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7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7" s="74" t="e">
        <f>IF(Table134237122[[#This Row],[Mean Change]]=1,AVERAGEIFS(Table134237122[MR],Table134237122[MR],"&lt;"&amp;Table134237122[[#This Row],[UL MR]],Table134237122[Mean Change],1),#N/A)</f>
        <v>#N/A</v>
      </c>
      <c r="W147" s="74" t="e">
        <f>IF(Table134237122[[#This Row],[Mean Change]]=2,AVERAGEIFS(Table134237122[MR],Table134237122[MR],"&lt;"&amp;Table134237122[[#This Row],[UL MR]],Table134237122[Mean Change],2),#N/A)</f>
        <v>#N/A</v>
      </c>
      <c r="X147" s="74" t="e">
        <f>IF(Table134237122[[#This Row],[Mean Change]]=3,AVERAGEIFS(Table134237122[MR],Table134237122[MR],"&lt;"&amp;Table134237122[[#This Row],[UL MR]],Table134237122[Mean Change],3),#N/A)</f>
        <v>#N/A</v>
      </c>
      <c r="Y147" s="74" t="e">
        <f>Table134237122[[#This Row],[Process Mean]]+(2.66*Table134237122[[#This Row],[MR Bar]])</f>
        <v>#N/A</v>
      </c>
      <c r="Z147" s="74" t="e">
        <f>Table134237122[[#This Row],[2nd Mean]]+(2.66*Table134237122[[#This Row],[MR Bar 2]])</f>
        <v>#N/A</v>
      </c>
      <c r="AA147" s="74" t="e">
        <f>Table134237122[[#This Row],[3rd Mean]]+(2.66*Table134237122[[#This Row],[MR Bar 3]])</f>
        <v>#N/A</v>
      </c>
      <c r="AB147" s="74" t="e">
        <f>Table134237122[[#This Row],[Process Mean]]-(2.66*Table134237122[[#This Row],[MR Bar]])</f>
        <v>#N/A</v>
      </c>
      <c r="AC147" s="74" t="e">
        <f>Table134237122[[#This Row],[2nd Mean]]-(2.66*Table134237122[[#This Row],[MR Bar 2]])</f>
        <v>#N/A</v>
      </c>
      <c r="AD147" s="74" t="e">
        <f>Table134237122[[#This Row],[3rd Mean]]-(2.66*Table134237122[[#This Row],[MR Bar 3]])</f>
        <v>#N/A</v>
      </c>
      <c r="AE147" s="74" t="e">
        <f>IF(Table134237122[[#This Row],[Date]]="",#N/A,IF(Table134237122[[#This Row],[Date]]&lt;$BS$26,#N/A,$BP$26))</f>
        <v>#N/A</v>
      </c>
      <c r="AF147" s="75">
        <f>MAX(Table134237122[Cohort Size])*2</f>
        <v>1264</v>
      </c>
      <c r="AG147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7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7" s="79" t="e">
        <f>IF(Table134237122[[#This Row],[Mean Change]]=1,(Table134237122[[#This Row],[Standard Deviation]]*3)+$T147,#N/A)</f>
        <v>#N/A</v>
      </c>
      <c r="AJ147" s="79" t="e">
        <f>IF(Table134237122[[#This Row],[Mean Change]]=1,$T147-(Table134237122[[#This Row],[Standard Deviation]]*3),#N/A)</f>
        <v>#N/A</v>
      </c>
      <c r="AK147" s="79" t="e">
        <f>IF(Table134237122[[#This Row],[Mean Change]]=2,(Table134237122[[#This Row],[Standard Deviation]]*3)+$T147,#N/A)</f>
        <v>#N/A</v>
      </c>
      <c r="AL147" s="79" t="e">
        <f>IF(Table134237122[[#This Row],[Mean Change]]=2,$T147-(Table134237122[[#This Row],[Standard Deviation]]*3),#N/A)</f>
        <v>#N/A</v>
      </c>
      <c r="AM147" s="79" t="e">
        <f>IF(Table134237122[[#This Row],[Mean Change]]=3,(Table134237122[[#This Row],[Standard Deviation]]*3)+$T147,#N/A)</f>
        <v>#N/A</v>
      </c>
      <c r="AN147" s="79" t="e">
        <f>IF(Table134237122[[#This Row],[Mean Change]]=3,$T147-(Table134237122[[#This Row],[Standard Deviation]]*3),#N/A)</f>
        <v>#N/A</v>
      </c>
      <c r="AO147" s="55">
        <v>0.71613171756220007</v>
      </c>
      <c r="AP147" s="55">
        <v>0.6952282824378001</v>
      </c>
      <c r="AQ147" s="79" t="e">
        <f>IF(Table134237122[[#This Row],[Mean Change]]=5,(Table134237122[[#This Row],[Standard Deviation]]*3)+$T147,#N/A)</f>
        <v>#N/A</v>
      </c>
      <c r="AR147" s="79" t="e">
        <f>IF(Table134237122[[#This Row],[Mean Change]]=5,$T147-(Table134237122[[#This Row],[Standard Deviation]]*3),#N/A)</f>
        <v>#N/A</v>
      </c>
    </row>
    <row r="148" spans="2:44" ht="12.75" customHeight="1" x14ac:dyDescent="0.25">
      <c r="B148" s="9"/>
      <c r="C148" s="69"/>
      <c r="D148" s="70"/>
      <c r="E148" s="70" t="e">
        <f>IF(Table134237122[[#This Row],[Variable Name]]="",#N/A,Table134237122[[#This Row],[Variable Name]])</f>
        <v>#N/A</v>
      </c>
      <c r="F148" s="71" t="str">
        <f>IFERROR(IF(Table134237122[[#This Row],[Variable Name]]="","",IF(AG147&lt;&gt;AG148,"",ABS(Table134237122[[#This Row],[Variable Name]]-C147))),"")</f>
        <v/>
      </c>
      <c r="G148" s="72" t="e">
        <f>IF(Table134237122[[#This Row],[Mean Change]]=1,AVERAGEIFS(Table134237122[MR],Table134237122[Mean Change],1),#N/A)</f>
        <v>#N/A</v>
      </c>
      <c r="H148" s="72" t="e">
        <f>IF(Table134237122[[#This Row],[Mean Change]]=2,AVERAGEIFS(Table134237122[MR],Table134237122[Mean Change],2),#N/A)</f>
        <v>#N/A</v>
      </c>
      <c r="I148" s="72" t="e">
        <f>IF(Table134237122[[#This Row],[Mean Change]]=3,AVERAGEIFS(Table134237122[MR],Table134237122[Mean Change],3),#N/A)</f>
        <v>#N/A</v>
      </c>
      <c r="J148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8" s="73" t="str">
        <f>IF(ISERROR(Table134237122[[#This Row],[Mean Change]]),"",IF(Table134237122[[#This Row],[Variable Name]]="","",IF(Table134237122[[#This Row],[Mean Change]]=1,Table134237122[Variable Name],"")))</f>
        <v/>
      </c>
      <c r="L148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8" s="73" t="str">
        <f>IF(ISERROR(Table134237122[[#This Row],[Mean Change]]),"",IF(Table134237122[[#This Row],[Variable Name]]="","",IF(Table134237122[[#This Row],[Mean Change]]=2,Table134237122[Variable Name],"")))</f>
        <v/>
      </c>
      <c r="N148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8" s="73" t="str">
        <f>IF(ISERROR(Table134237122[[#This Row],[Mean Change]]),"",IF(Table134237122[[#This Row],[Variable Name]]="","",IF(Table134237122[[#This Row],[Mean Change]]=3,Table134237122[Variable Name],"")))</f>
        <v/>
      </c>
      <c r="P148" s="76">
        <v>0.70567999999999997</v>
      </c>
      <c r="Q148" s="73" t="str">
        <f>IF(ISERROR(Table134237122[[#This Row],[Mean Change]]),"",IF(Table134237122[[#This Row],[Variable Name]]="","",IF(Table134237122[[#This Row],[Mean Change]]=4,Table134237122[Variable Name],"")))</f>
        <v/>
      </c>
      <c r="R148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8" s="73" t="str">
        <f>IF(ISERROR(Table134237122[[#This Row],[Mean Change]]),"",IF(Table134237122[[#This Row],[Variable Name]]="","",IF(Table134237122[[#This Row],[Mean Change]]=5,Table134237122[Variable Name],"")))</f>
        <v/>
      </c>
      <c r="T148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8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8" s="74" t="e">
        <f>IF(Table134237122[[#This Row],[Mean Change]]=1,AVERAGEIFS(Table134237122[MR],Table134237122[MR],"&lt;"&amp;Table134237122[[#This Row],[UL MR]],Table134237122[Mean Change],1),#N/A)</f>
        <v>#N/A</v>
      </c>
      <c r="W148" s="74" t="e">
        <f>IF(Table134237122[[#This Row],[Mean Change]]=2,AVERAGEIFS(Table134237122[MR],Table134237122[MR],"&lt;"&amp;Table134237122[[#This Row],[UL MR]],Table134237122[Mean Change],2),#N/A)</f>
        <v>#N/A</v>
      </c>
      <c r="X148" s="74" t="e">
        <f>IF(Table134237122[[#This Row],[Mean Change]]=3,AVERAGEIFS(Table134237122[MR],Table134237122[MR],"&lt;"&amp;Table134237122[[#This Row],[UL MR]],Table134237122[Mean Change],3),#N/A)</f>
        <v>#N/A</v>
      </c>
      <c r="Y148" s="74" t="e">
        <f>Table134237122[[#This Row],[Process Mean]]+(2.66*Table134237122[[#This Row],[MR Bar]])</f>
        <v>#N/A</v>
      </c>
      <c r="Z148" s="74" t="e">
        <f>Table134237122[[#This Row],[2nd Mean]]+(2.66*Table134237122[[#This Row],[MR Bar 2]])</f>
        <v>#N/A</v>
      </c>
      <c r="AA148" s="74" t="e">
        <f>Table134237122[[#This Row],[3rd Mean]]+(2.66*Table134237122[[#This Row],[MR Bar 3]])</f>
        <v>#N/A</v>
      </c>
      <c r="AB148" s="74" t="e">
        <f>Table134237122[[#This Row],[Process Mean]]-(2.66*Table134237122[[#This Row],[MR Bar]])</f>
        <v>#N/A</v>
      </c>
      <c r="AC148" s="74" t="e">
        <f>Table134237122[[#This Row],[2nd Mean]]-(2.66*Table134237122[[#This Row],[MR Bar 2]])</f>
        <v>#N/A</v>
      </c>
      <c r="AD148" s="74" t="e">
        <f>Table134237122[[#This Row],[3rd Mean]]-(2.66*Table134237122[[#This Row],[MR Bar 3]])</f>
        <v>#N/A</v>
      </c>
      <c r="AE148" s="74" t="e">
        <f>IF(Table134237122[[#This Row],[Date]]="",#N/A,IF(Table134237122[[#This Row],[Date]]&lt;$BS$26,#N/A,$BP$26))</f>
        <v>#N/A</v>
      </c>
      <c r="AF148" s="75">
        <f>MAX(Table134237122[Cohort Size])*2</f>
        <v>1264</v>
      </c>
      <c r="AG148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8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8" s="79" t="e">
        <f>IF(Table134237122[[#This Row],[Mean Change]]=1,(Table134237122[[#This Row],[Standard Deviation]]*3)+$T148,#N/A)</f>
        <v>#N/A</v>
      </c>
      <c r="AJ148" s="79" t="e">
        <f>IF(Table134237122[[#This Row],[Mean Change]]=1,$T148-(Table134237122[[#This Row],[Standard Deviation]]*3),#N/A)</f>
        <v>#N/A</v>
      </c>
      <c r="AK148" s="79" t="e">
        <f>IF(Table134237122[[#This Row],[Mean Change]]=2,(Table134237122[[#This Row],[Standard Deviation]]*3)+$T148,#N/A)</f>
        <v>#N/A</v>
      </c>
      <c r="AL148" s="79" t="e">
        <f>IF(Table134237122[[#This Row],[Mean Change]]=2,$T148-(Table134237122[[#This Row],[Standard Deviation]]*3),#N/A)</f>
        <v>#N/A</v>
      </c>
      <c r="AM148" s="79" t="e">
        <f>IF(Table134237122[[#This Row],[Mean Change]]=3,(Table134237122[[#This Row],[Standard Deviation]]*3)+$T148,#N/A)</f>
        <v>#N/A</v>
      </c>
      <c r="AN148" s="79" t="e">
        <f>IF(Table134237122[[#This Row],[Mean Change]]=3,$T148-(Table134237122[[#This Row],[Standard Deviation]]*3),#N/A)</f>
        <v>#N/A</v>
      </c>
      <c r="AO148" s="55">
        <v>0.71613171756220007</v>
      </c>
      <c r="AP148" s="55">
        <v>0.6952282824378001</v>
      </c>
      <c r="AQ148" s="79" t="e">
        <f>IF(Table134237122[[#This Row],[Mean Change]]=5,(Table134237122[[#This Row],[Standard Deviation]]*3)+$T148,#N/A)</f>
        <v>#N/A</v>
      </c>
      <c r="AR148" s="79" t="e">
        <f>IF(Table134237122[[#This Row],[Mean Change]]=5,$T148-(Table134237122[[#This Row],[Standard Deviation]]*3),#N/A)</f>
        <v>#N/A</v>
      </c>
    </row>
    <row r="149" spans="2:44" ht="12.75" customHeight="1" x14ac:dyDescent="0.25">
      <c r="B149" s="9"/>
      <c r="C149" s="69"/>
      <c r="D149" s="70"/>
      <c r="E149" s="70" t="e">
        <f>IF(Table134237122[[#This Row],[Variable Name]]="",#N/A,Table134237122[[#This Row],[Variable Name]])</f>
        <v>#N/A</v>
      </c>
      <c r="F149" s="71" t="str">
        <f>IFERROR(IF(Table134237122[[#This Row],[Variable Name]]="","",IF(AG148&lt;&gt;AG149,"",ABS(Table134237122[[#This Row],[Variable Name]]-C148))),"")</f>
        <v/>
      </c>
      <c r="G149" s="72" t="e">
        <f>IF(Table134237122[[#This Row],[Mean Change]]=1,AVERAGEIFS(Table134237122[MR],Table134237122[Mean Change],1),#N/A)</f>
        <v>#N/A</v>
      </c>
      <c r="H149" s="72" t="e">
        <f>IF(Table134237122[[#This Row],[Mean Change]]=2,AVERAGEIFS(Table134237122[MR],Table134237122[Mean Change],2),#N/A)</f>
        <v>#N/A</v>
      </c>
      <c r="I149" s="72" t="e">
        <f>IF(Table134237122[[#This Row],[Mean Change]]=3,AVERAGEIFS(Table134237122[MR],Table134237122[Mean Change],3),#N/A)</f>
        <v>#N/A</v>
      </c>
      <c r="J149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49" s="73" t="str">
        <f>IF(ISERROR(Table134237122[[#This Row],[Mean Change]]),"",IF(Table134237122[[#This Row],[Variable Name]]="","",IF(Table134237122[[#This Row],[Mean Change]]=1,Table134237122[Variable Name],"")))</f>
        <v/>
      </c>
      <c r="L149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49" s="73" t="str">
        <f>IF(ISERROR(Table134237122[[#This Row],[Mean Change]]),"",IF(Table134237122[[#This Row],[Variable Name]]="","",IF(Table134237122[[#This Row],[Mean Change]]=2,Table134237122[Variable Name],"")))</f>
        <v/>
      </c>
      <c r="N149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49" s="73" t="str">
        <f>IF(ISERROR(Table134237122[[#This Row],[Mean Change]]),"",IF(Table134237122[[#This Row],[Variable Name]]="","",IF(Table134237122[[#This Row],[Mean Change]]=3,Table134237122[Variable Name],"")))</f>
        <v/>
      </c>
      <c r="P149" s="76">
        <v>0.70567999999999997</v>
      </c>
      <c r="Q149" s="73" t="str">
        <f>IF(ISERROR(Table134237122[[#This Row],[Mean Change]]),"",IF(Table134237122[[#This Row],[Variable Name]]="","",IF(Table134237122[[#This Row],[Mean Change]]=4,Table134237122[Variable Name],"")))</f>
        <v/>
      </c>
      <c r="R149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49" s="73" t="str">
        <f>IF(ISERROR(Table134237122[[#This Row],[Mean Change]]),"",IF(Table134237122[[#This Row],[Variable Name]]="","",IF(Table134237122[[#This Row],[Mean Change]]=5,Table134237122[Variable Name],"")))</f>
        <v/>
      </c>
      <c r="T149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49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49" s="74" t="e">
        <f>IF(Table134237122[[#This Row],[Mean Change]]=1,AVERAGEIFS(Table134237122[MR],Table134237122[MR],"&lt;"&amp;Table134237122[[#This Row],[UL MR]],Table134237122[Mean Change],1),#N/A)</f>
        <v>#N/A</v>
      </c>
      <c r="W149" s="74" t="e">
        <f>IF(Table134237122[[#This Row],[Mean Change]]=2,AVERAGEIFS(Table134237122[MR],Table134237122[MR],"&lt;"&amp;Table134237122[[#This Row],[UL MR]],Table134237122[Mean Change],2),#N/A)</f>
        <v>#N/A</v>
      </c>
      <c r="X149" s="74" t="e">
        <f>IF(Table134237122[[#This Row],[Mean Change]]=3,AVERAGEIFS(Table134237122[MR],Table134237122[MR],"&lt;"&amp;Table134237122[[#This Row],[UL MR]],Table134237122[Mean Change],3),#N/A)</f>
        <v>#N/A</v>
      </c>
      <c r="Y149" s="74" t="e">
        <f>Table134237122[[#This Row],[Process Mean]]+(2.66*Table134237122[[#This Row],[MR Bar]])</f>
        <v>#N/A</v>
      </c>
      <c r="Z149" s="74" t="e">
        <f>Table134237122[[#This Row],[2nd Mean]]+(2.66*Table134237122[[#This Row],[MR Bar 2]])</f>
        <v>#N/A</v>
      </c>
      <c r="AA149" s="74" t="e">
        <f>Table134237122[[#This Row],[3rd Mean]]+(2.66*Table134237122[[#This Row],[MR Bar 3]])</f>
        <v>#N/A</v>
      </c>
      <c r="AB149" s="74" t="e">
        <f>Table134237122[[#This Row],[Process Mean]]-(2.66*Table134237122[[#This Row],[MR Bar]])</f>
        <v>#N/A</v>
      </c>
      <c r="AC149" s="74" t="e">
        <f>Table134237122[[#This Row],[2nd Mean]]-(2.66*Table134237122[[#This Row],[MR Bar 2]])</f>
        <v>#N/A</v>
      </c>
      <c r="AD149" s="74" t="e">
        <f>Table134237122[[#This Row],[3rd Mean]]-(2.66*Table134237122[[#This Row],[MR Bar 3]])</f>
        <v>#N/A</v>
      </c>
      <c r="AE149" s="74" t="e">
        <f>IF(Table134237122[[#This Row],[Date]]="",#N/A,IF(Table134237122[[#This Row],[Date]]&lt;$BS$26,#N/A,$BP$26))</f>
        <v>#N/A</v>
      </c>
      <c r="AF149" s="75">
        <f>MAX(Table134237122[Cohort Size])*2</f>
        <v>1264</v>
      </c>
      <c r="AG149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49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49" s="79" t="e">
        <f>IF(Table134237122[[#This Row],[Mean Change]]=1,(Table134237122[[#This Row],[Standard Deviation]]*3)+$T149,#N/A)</f>
        <v>#N/A</v>
      </c>
      <c r="AJ149" s="79" t="e">
        <f>IF(Table134237122[[#This Row],[Mean Change]]=1,$T149-(Table134237122[[#This Row],[Standard Deviation]]*3),#N/A)</f>
        <v>#N/A</v>
      </c>
      <c r="AK149" s="79" t="e">
        <f>IF(Table134237122[[#This Row],[Mean Change]]=2,(Table134237122[[#This Row],[Standard Deviation]]*3)+$T149,#N/A)</f>
        <v>#N/A</v>
      </c>
      <c r="AL149" s="79" t="e">
        <f>IF(Table134237122[[#This Row],[Mean Change]]=2,$T149-(Table134237122[[#This Row],[Standard Deviation]]*3),#N/A)</f>
        <v>#N/A</v>
      </c>
      <c r="AM149" s="79" t="e">
        <f>IF(Table134237122[[#This Row],[Mean Change]]=3,(Table134237122[[#This Row],[Standard Deviation]]*3)+$T149,#N/A)</f>
        <v>#N/A</v>
      </c>
      <c r="AN149" s="79" t="e">
        <f>IF(Table134237122[[#This Row],[Mean Change]]=3,$T149-(Table134237122[[#This Row],[Standard Deviation]]*3),#N/A)</f>
        <v>#N/A</v>
      </c>
      <c r="AO149" s="55">
        <v>0.71613171756220007</v>
      </c>
      <c r="AP149" s="55">
        <v>0.6952282824378001</v>
      </c>
      <c r="AQ149" s="79" t="e">
        <f>IF(Table134237122[[#This Row],[Mean Change]]=5,(Table134237122[[#This Row],[Standard Deviation]]*3)+$T149,#N/A)</f>
        <v>#N/A</v>
      </c>
      <c r="AR149" s="79" t="e">
        <f>IF(Table134237122[[#This Row],[Mean Change]]=5,$T149-(Table134237122[[#This Row],[Standard Deviation]]*3),#N/A)</f>
        <v>#N/A</v>
      </c>
    </row>
    <row r="150" spans="2:44" ht="12.75" customHeight="1" x14ac:dyDescent="0.25">
      <c r="B150" s="9"/>
      <c r="C150" s="69"/>
      <c r="D150" s="70"/>
      <c r="E150" s="70" t="e">
        <f>IF(Table134237122[[#This Row],[Variable Name]]="",#N/A,Table134237122[[#This Row],[Variable Name]])</f>
        <v>#N/A</v>
      </c>
      <c r="F150" s="71" t="str">
        <f>IFERROR(IF(Table134237122[[#This Row],[Variable Name]]="","",IF(AG149&lt;&gt;AG150,"",ABS(Table134237122[[#This Row],[Variable Name]]-C149))),"")</f>
        <v/>
      </c>
      <c r="G150" s="72" t="e">
        <f>IF(Table134237122[[#This Row],[Mean Change]]=1,AVERAGEIFS(Table134237122[MR],Table134237122[Mean Change],1),#N/A)</f>
        <v>#N/A</v>
      </c>
      <c r="H150" s="72" t="e">
        <f>IF(Table134237122[[#This Row],[Mean Change]]=2,AVERAGEIFS(Table134237122[MR],Table134237122[Mean Change],2),#N/A)</f>
        <v>#N/A</v>
      </c>
      <c r="I150" s="72" t="e">
        <f>IF(Table134237122[[#This Row],[Mean Change]]=3,AVERAGEIFS(Table134237122[MR],Table134237122[Mean Change],3),#N/A)</f>
        <v>#N/A</v>
      </c>
      <c r="J150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0" s="73" t="str">
        <f>IF(ISERROR(Table134237122[[#This Row],[Mean Change]]),"",IF(Table134237122[[#This Row],[Variable Name]]="","",IF(Table134237122[[#This Row],[Mean Change]]=1,Table134237122[Variable Name],"")))</f>
        <v/>
      </c>
      <c r="L150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0" s="73" t="str">
        <f>IF(ISERROR(Table134237122[[#This Row],[Mean Change]]),"",IF(Table134237122[[#This Row],[Variable Name]]="","",IF(Table134237122[[#This Row],[Mean Change]]=2,Table134237122[Variable Name],"")))</f>
        <v/>
      </c>
      <c r="N150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0" s="73" t="str">
        <f>IF(ISERROR(Table134237122[[#This Row],[Mean Change]]),"",IF(Table134237122[[#This Row],[Variable Name]]="","",IF(Table134237122[[#This Row],[Mean Change]]=3,Table134237122[Variable Name],"")))</f>
        <v/>
      </c>
      <c r="P150" s="76">
        <v>0.70567999999999997</v>
      </c>
      <c r="Q150" s="73" t="str">
        <f>IF(ISERROR(Table134237122[[#This Row],[Mean Change]]),"",IF(Table134237122[[#This Row],[Variable Name]]="","",IF(Table134237122[[#This Row],[Mean Change]]=4,Table134237122[Variable Name],"")))</f>
        <v/>
      </c>
      <c r="R150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0" s="73" t="str">
        <f>IF(ISERROR(Table134237122[[#This Row],[Mean Change]]),"",IF(Table134237122[[#This Row],[Variable Name]]="","",IF(Table134237122[[#This Row],[Mean Change]]=5,Table134237122[Variable Name],"")))</f>
        <v/>
      </c>
      <c r="T150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0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0" s="74" t="e">
        <f>IF(Table134237122[[#This Row],[Mean Change]]=1,AVERAGEIFS(Table134237122[MR],Table134237122[MR],"&lt;"&amp;Table134237122[[#This Row],[UL MR]],Table134237122[Mean Change],1),#N/A)</f>
        <v>#N/A</v>
      </c>
      <c r="W150" s="74" t="e">
        <f>IF(Table134237122[[#This Row],[Mean Change]]=2,AVERAGEIFS(Table134237122[MR],Table134237122[MR],"&lt;"&amp;Table134237122[[#This Row],[UL MR]],Table134237122[Mean Change],2),#N/A)</f>
        <v>#N/A</v>
      </c>
      <c r="X150" s="74" t="e">
        <f>IF(Table134237122[[#This Row],[Mean Change]]=3,AVERAGEIFS(Table134237122[MR],Table134237122[MR],"&lt;"&amp;Table134237122[[#This Row],[UL MR]],Table134237122[Mean Change],3),#N/A)</f>
        <v>#N/A</v>
      </c>
      <c r="Y150" s="74" t="e">
        <f>Table134237122[[#This Row],[Process Mean]]+(2.66*Table134237122[[#This Row],[MR Bar]])</f>
        <v>#N/A</v>
      </c>
      <c r="Z150" s="74" t="e">
        <f>Table134237122[[#This Row],[2nd Mean]]+(2.66*Table134237122[[#This Row],[MR Bar 2]])</f>
        <v>#N/A</v>
      </c>
      <c r="AA150" s="74" t="e">
        <f>Table134237122[[#This Row],[3rd Mean]]+(2.66*Table134237122[[#This Row],[MR Bar 3]])</f>
        <v>#N/A</v>
      </c>
      <c r="AB150" s="74" t="e">
        <f>Table134237122[[#This Row],[Process Mean]]-(2.66*Table134237122[[#This Row],[MR Bar]])</f>
        <v>#N/A</v>
      </c>
      <c r="AC150" s="74" t="e">
        <f>Table134237122[[#This Row],[2nd Mean]]-(2.66*Table134237122[[#This Row],[MR Bar 2]])</f>
        <v>#N/A</v>
      </c>
      <c r="AD150" s="74" t="e">
        <f>Table134237122[[#This Row],[3rd Mean]]-(2.66*Table134237122[[#This Row],[MR Bar 3]])</f>
        <v>#N/A</v>
      </c>
      <c r="AE150" s="74" t="e">
        <f>IF(Table134237122[[#This Row],[Date]]="",#N/A,IF(Table134237122[[#This Row],[Date]]&lt;$BS$26,#N/A,$BP$26))</f>
        <v>#N/A</v>
      </c>
      <c r="AF150" s="75">
        <f>MAX(Table134237122[Cohort Size])*2</f>
        <v>1264</v>
      </c>
      <c r="AG150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0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0" s="79" t="e">
        <f>IF(Table134237122[[#This Row],[Mean Change]]=1,(Table134237122[[#This Row],[Standard Deviation]]*3)+$T150,#N/A)</f>
        <v>#N/A</v>
      </c>
      <c r="AJ150" s="79" t="e">
        <f>IF(Table134237122[[#This Row],[Mean Change]]=1,$T150-(Table134237122[[#This Row],[Standard Deviation]]*3),#N/A)</f>
        <v>#N/A</v>
      </c>
      <c r="AK150" s="79" t="e">
        <f>IF(Table134237122[[#This Row],[Mean Change]]=2,(Table134237122[[#This Row],[Standard Deviation]]*3)+$T150,#N/A)</f>
        <v>#N/A</v>
      </c>
      <c r="AL150" s="79" t="e">
        <f>IF(Table134237122[[#This Row],[Mean Change]]=2,$T150-(Table134237122[[#This Row],[Standard Deviation]]*3),#N/A)</f>
        <v>#N/A</v>
      </c>
      <c r="AM150" s="79" t="e">
        <f>IF(Table134237122[[#This Row],[Mean Change]]=3,(Table134237122[[#This Row],[Standard Deviation]]*3)+$T150,#N/A)</f>
        <v>#N/A</v>
      </c>
      <c r="AN150" s="79" t="e">
        <f>IF(Table134237122[[#This Row],[Mean Change]]=3,$T150-(Table134237122[[#This Row],[Standard Deviation]]*3),#N/A)</f>
        <v>#N/A</v>
      </c>
      <c r="AO150" s="55">
        <v>0.71613171756220007</v>
      </c>
      <c r="AP150" s="55">
        <v>0.6952282824378001</v>
      </c>
      <c r="AQ150" s="79" t="e">
        <f>IF(Table134237122[[#This Row],[Mean Change]]=5,(Table134237122[[#This Row],[Standard Deviation]]*3)+$T150,#N/A)</f>
        <v>#N/A</v>
      </c>
      <c r="AR150" s="79" t="e">
        <f>IF(Table134237122[[#This Row],[Mean Change]]=5,$T150-(Table134237122[[#This Row],[Standard Deviation]]*3),#N/A)</f>
        <v>#N/A</v>
      </c>
    </row>
    <row r="151" spans="2:44" ht="12.75" customHeight="1" x14ac:dyDescent="0.25">
      <c r="B151" s="9"/>
      <c r="C151" s="69"/>
      <c r="D151" s="70"/>
      <c r="E151" s="70" t="e">
        <f>IF(Table134237122[[#This Row],[Variable Name]]="",#N/A,Table134237122[[#This Row],[Variable Name]])</f>
        <v>#N/A</v>
      </c>
      <c r="F151" s="71" t="str">
        <f>IFERROR(IF(Table134237122[[#This Row],[Variable Name]]="","",IF(AG150&lt;&gt;AG151,"",ABS(Table134237122[[#This Row],[Variable Name]]-C150))),"")</f>
        <v/>
      </c>
      <c r="G151" s="72" t="e">
        <f>IF(Table134237122[[#This Row],[Mean Change]]=1,AVERAGEIFS(Table134237122[MR],Table134237122[Mean Change],1),#N/A)</f>
        <v>#N/A</v>
      </c>
      <c r="H151" s="72" t="e">
        <f>IF(Table134237122[[#This Row],[Mean Change]]=2,AVERAGEIFS(Table134237122[MR],Table134237122[Mean Change],2),#N/A)</f>
        <v>#N/A</v>
      </c>
      <c r="I151" s="72" t="e">
        <f>IF(Table134237122[[#This Row],[Mean Change]]=3,AVERAGEIFS(Table134237122[MR],Table134237122[Mean Change],3),#N/A)</f>
        <v>#N/A</v>
      </c>
      <c r="J151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1" s="73" t="str">
        <f>IF(ISERROR(Table134237122[[#This Row],[Mean Change]]),"",IF(Table134237122[[#This Row],[Variable Name]]="","",IF(Table134237122[[#This Row],[Mean Change]]=1,Table134237122[Variable Name],"")))</f>
        <v/>
      </c>
      <c r="L151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1" s="73" t="str">
        <f>IF(ISERROR(Table134237122[[#This Row],[Mean Change]]),"",IF(Table134237122[[#This Row],[Variable Name]]="","",IF(Table134237122[[#This Row],[Mean Change]]=2,Table134237122[Variable Name],"")))</f>
        <v/>
      </c>
      <c r="N151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1" s="73" t="str">
        <f>IF(ISERROR(Table134237122[[#This Row],[Mean Change]]),"",IF(Table134237122[[#This Row],[Variable Name]]="","",IF(Table134237122[[#This Row],[Mean Change]]=3,Table134237122[Variable Name],"")))</f>
        <v/>
      </c>
      <c r="P151" s="76">
        <v>0.70567999999999997</v>
      </c>
      <c r="Q151" s="73" t="str">
        <f>IF(ISERROR(Table134237122[[#This Row],[Mean Change]]),"",IF(Table134237122[[#This Row],[Variable Name]]="","",IF(Table134237122[[#This Row],[Mean Change]]=4,Table134237122[Variable Name],"")))</f>
        <v/>
      </c>
      <c r="R151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1" s="73" t="str">
        <f>IF(ISERROR(Table134237122[[#This Row],[Mean Change]]),"",IF(Table134237122[[#This Row],[Variable Name]]="","",IF(Table134237122[[#This Row],[Mean Change]]=5,Table134237122[Variable Name],"")))</f>
        <v/>
      </c>
      <c r="T151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1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1" s="74" t="e">
        <f>IF(Table134237122[[#This Row],[Mean Change]]=1,AVERAGEIFS(Table134237122[MR],Table134237122[MR],"&lt;"&amp;Table134237122[[#This Row],[UL MR]],Table134237122[Mean Change],1),#N/A)</f>
        <v>#N/A</v>
      </c>
      <c r="W151" s="74" t="e">
        <f>IF(Table134237122[[#This Row],[Mean Change]]=2,AVERAGEIFS(Table134237122[MR],Table134237122[MR],"&lt;"&amp;Table134237122[[#This Row],[UL MR]],Table134237122[Mean Change],2),#N/A)</f>
        <v>#N/A</v>
      </c>
      <c r="X151" s="74" t="e">
        <f>IF(Table134237122[[#This Row],[Mean Change]]=3,AVERAGEIFS(Table134237122[MR],Table134237122[MR],"&lt;"&amp;Table134237122[[#This Row],[UL MR]],Table134237122[Mean Change],3),#N/A)</f>
        <v>#N/A</v>
      </c>
      <c r="Y151" s="74" t="e">
        <f>Table134237122[[#This Row],[Process Mean]]+(2.66*Table134237122[[#This Row],[MR Bar]])</f>
        <v>#N/A</v>
      </c>
      <c r="Z151" s="74" t="e">
        <f>Table134237122[[#This Row],[2nd Mean]]+(2.66*Table134237122[[#This Row],[MR Bar 2]])</f>
        <v>#N/A</v>
      </c>
      <c r="AA151" s="74" t="e">
        <f>Table134237122[[#This Row],[3rd Mean]]+(2.66*Table134237122[[#This Row],[MR Bar 3]])</f>
        <v>#N/A</v>
      </c>
      <c r="AB151" s="74" t="e">
        <f>Table134237122[[#This Row],[Process Mean]]-(2.66*Table134237122[[#This Row],[MR Bar]])</f>
        <v>#N/A</v>
      </c>
      <c r="AC151" s="74" t="e">
        <f>Table134237122[[#This Row],[2nd Mean]]-(2.66*Table134237122[[#This Row],[MR Bar 2]])</f>
        <v>#N/A</v>
      </c>
      <c r="AD151" s="74" t="e">
        <f>Table134237122[[#This Row],[3rd Mean]]-(2.66*Table134237122[[#This Row],[MR Bar 3]])</f>
        <v>#N/A</v>
      </c>
      <c r="AE151" s="74" t="e">
        <f>IF(Table134237122[[#This Row],[Date]]="",#N/A,IF(Table134237122[[#This Row],[Date]]&lt;$BS$26,#N/A,$BP$26))</f>
        <v>#N/A</v>
      </c>
      <c r="AF151" s="75">
        <f>MAX(Table134237122[Cohort Size])*2</f>
        <v>1264</v>
      </c>
      <c r="AG151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1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1" s="79" t="e">
        <f>IF(Table134237122[[#This Row],[Mean Change]]=1,(Table134237122[[#This Row],[Standard Deviation]]*3)+$T151,#N/A)</f>
        <v>#N/A</v>
      </c>
      <c r="AJ151" s="79" t="e">
        <f>IF(Table134237122[[#This Row],[Mean Change]]=1,$T151-(Table134237122[[#This Row],[Standard Deviation]]*3),#N/A)</f>
        <v>#N/A</v>
      </c>
      <c r="AK151" s="79" t="e">
        <f>IF(Table134237122[[#This Row],[Mean Change]]=2,(Table134237122[[#This Row],[Standard Deviation]]*3)+$T151,#N/A)</f>
        <v>#N/A</v>
      </c>
      <c r="AL151" s="79" t="e">
        <f>IF(Table134237122[[#This Row],[Mean Change]]=2,$T151-(Table134237122[[#This Row],[Standard Deviation]]*3),#N/A)</f>
        <v>#N/A</v>
      </c>
      <c r="AM151" s="79" t="e">
        <f>IF(Table134237122[[#This Row],[Mean Change]]=3,(Table134237122[[#This Row],[Standard Deviation]]*3)+$T151,#N/A)</f>
        <v>#N/A</v>
      </c>
      <c r="AN151" s="79" t="e">
        <f>IF(Table134237122[[#This Row],[Mean Change]]=3,$T151-(Table134237122[[#This Row],[Standard Deviation]]*3),#N/A)</f>
        <v>#N/A</v>
      </c>
      <c r="AO151" s="55">
        <v>0.71613171756220007</v>
      </c>
      <c r="AP151" s="55">
        <v>0.6952282824378001</v>
      </c>
      <c r="AQ151" s="79" t="e">
        <f>IF(Table134237122[[#This Row],[Mean Change]]=5,(Table134237122[[#This Row],[Standard Deviation]]*3)+$T151,#N/A)</f>
        <v>#N/A</v>
      </c>
      <c r="AR151" s="79" t="e">
        <f>IF(Table134237122[[#This Row],[Mean Change]]=5,$T151-(Table134237122[[#This Row],[Standard Deviation]]*3),#N/A)</f>
        <v>#N/A</v>
      </c>
    </row>
    <row r="152" spans="2:44" ht="12.75" customHeight="1" x14ac:dyDescent="0.25">
      <c r="B152" s="9"/>
      <c r="C152" s="69"/>
      <c r="D152" s="70"/>
      <c r="E152" s="70" t="e">
        <f>IF(Table134237122[[#This Row],[Variable Name]]="",#N/A,Table134237122[[#This Row],[Variable Name]])</f>
        <v>#N/A</v>
      </c>
      <c r="F152" s="71" t="str">
        <f>IFERROR(IF(Table134237122[[#This Row],[Variable Name]]="","",IF(AG151&lt;&gt;AG152,"",ABS(Table134237122[[#This Row],[Variable Name]]-C151))),"")</f>
        <v/>
      </c>
      <c r="G152" s="72" t="e">
        <f>IF(Table134237122[[#This Row],[Mean Change]]=1,AVERAGEIFS(Table134237122[MR],Table134237122[Mean Change],1),#N/A)</f>
        <v>#N/A</v>
      </c>
      <c r="H152" s="72" t="e">
        <f>IF(Table134237122[[#This Row],[Mean Change]]=2,AVERAGEIFS(Table134237122[MR],Table134237122[Mean Change],2),#N/A)</f>
        <v>#N/A</v>
      </c>
      <c r="I152" s="72" t="e">
        <f>IF(Table134237122[[#This Row],[Mean Change]]=3,AVERAGEIFS(Table134237122[MR],Table134237122[Mean Change],3),#N/A)</f>
        <v>#N/A</v>
      </c>
      <c r="J152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2" s="73" t="str">
        <f>IF(ISERROR(Table134237122[[#This Row],[Mean Change]]),"",IF(Table134237122[[#This Row],[Variable Name]]="","",IF(Table134237122[[#This Row],[Mean Change]]=1,Table134237122[Variable Name],"")))</f>
        <v/>
      </c>
      <c r="L152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2" s="73" t="str">
        <f>IF(ISERROR(Table134237122[[#This Row],[Mean Change]]),"",IF(Table134237122[[#This Row],[Variable Name]]="","",IF(Table134237122[[#This Row],[Mean Change]]=2,Table134237122[Variable Name],"")))</f>
        <v/>
      </c>
      <c r="N152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2" s="73" t="str">
        <f>IF(ISERROR(Table134237122[[#This Row],[Mean Change]]),"",IF(Table134237122[[#This Row],[Variable Name]]="","",IF(Table134237122[[#This Row],[Mean Change]]=3,Table134237122[Variable Name],"")))</f>
        <v/>
      </c>
      <c r="P152" s="76">
        <v>0.70567999999999997</v>
      </c>
      <c r="Q152" s="73" t="str">
        <f>IF(ISERROR(Table134237122[[#This Row],[Mean Change]]),"",IF(Table134237122[[#This Row],[Variable Name]]="","",IF(Table134237122[[#This Row],[Mean Change]]=4,Table134237122[Variable Name],"")))</f>
        <v/>
      </c>
      <c r="R152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2" s="73" t="str">
        <f>IF(ISERROR(Table134237122[[#This Row],[Mean Change]]),"",IF(Table134237122[[#This Row],[Variable Name]]="","",IF(Table134237122[[#This Row],[Mean Change]]=5,Table134237122[Variable Name],"")))</f>
        <v/>
      </c>
      <c r="T152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2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2" s="74" t="e">
        <f>IF(Table134237122[[#This Row],[Mean Change]]=1,AVERAGEIFS(Table134237122[MR],Table134237122[MR],"&lt;"&amp;Table134237122[[#This Row],[UL MR]],Table134237122[Mean Change],1),#N/A)</f>
        <v>#N/A</v>
      </c>
      <c r="W152" s="74" t="e">
        <f>IF(Table134237122[[#This Row],[Mean Change]]=2,AVERAGEIFS(Table134237122[MR],Table134237122[MR],"&lt;"&amp;Table134237122[[#This Row],[UL MR]],Table134237122[Mean Change],2),#N/A)</f>
        <v>#N/A</v>
      </c>
      <c r="X152" s="74" t="e">
        <f>IF(Table134237122[[#This Row],[Mean Change]]=3,AVERAGEIFS(Table134237122[MR],Table134237122[MR],"&lt;"&amp;Table134237122[[#This Row],[UL MR]],Table134237122[Mean Change],3),#N/A)</f>
        <v>#N/A</v>
      </c>
      <c r="Y152" s="74" t="e">
        <f>Table134237122[[#This Row],[Process Mean]]+(2.66*Table134237122[[#This Row],[MR Bar]])</f>
        <v>#N/A</v>
      </c>
      <c r="Z152" s="74" t="e">
        <f>Table134237122[[#This Row],[2nd Mean]]+(2.66*Table134237122[[#This Row],[MR Bar 2]])</f>
        <v>#N/A</v>
      </c>
      <c r="AA152" s="74" t="e">
        <f>Table134237122[[#This Row],[3rd Mean]]+(2.66*Table134237122[[#This Row],[MR Bar 3]])</f>
        <v>#N/A</v>
      </c>
      <c r="AB152" s="74" t="e">
        <f>Table134237122[[#This Row],[Process Mean]]-(2.66*Table134237122[[#This Row],[MR Bar]])</f>
        <v>#N/A</v>
      </c>
      <c r="AC152" s="74" t="e">
        <f>Table134237122[[#This Row],[2nd Mean]]-(2.66*Table134237122[[#This Row],[MR Bar 2]])</f>
        <v>#N/A</v>
      </c>
      <c r="AD152" s="74" t="e">
        <f>Table134237122[[#This Row],[3rd Mean]]-(2.66*Table134237122[[#This Row],[MR Bar 3]])</f>
        <v>#N/A</v>
      </c>
      <c r="AE152" s="74" t="e">
        <f>IF(Table134237122[[#This Row],[Date]]="",#N/A,IF(Table134237122[[#This Row],[Date]]&lt;$BS$26,#N/A,$BP$26))</f>
        <v>#N/A</v>
      </c>
      <c r="AF152" s="75">
        <f>MAX(Table134237122[Cohort Size])*2</f>
        <v>1264</v>
      </c>
      <c r="AG152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2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2" s="79" t="e">
        <f>IF(Table134237122[[#This Row],[Mean Change]]=1,(Table134237122[[#This Row],[Standard Deviation]]*3)+$T152,#N/A)</f>
        <v>#N/A</v>
      </c>
      <c r="AJ152" s="79" t="e">
        <f>IF(Table134237122[[#This Row],[Mean Change]]=1,$T152-(Table134237122[[#This Row],[Standard Deviation]]*3),#N/A)</f>
        <v>#N/A</v>
      </c>
      <c r="AK152" s="79" t="e">
        <f>IF(Table134237122[[#This Row],[Mean Change]]=2,(Table134237122[[#This Row],[Standard Deviation]]*3)+$T152,#N/A)</f>
        <v>#N/A</v>
      </c>
      <c r="AL152" s="79" t="e">
        <f>IF(Table134237122[[#This Row],[Mean Change]]=2,$T152-(Table134237122[[#This Row],[Standard Deviation]]*3),#N/A)</f>
        <v>#N/A</v>
      </c>
      <c r="AM152" s="79" t="e">
        <f>IF(Table134237122[[#This Row],[Mean Change]]=3,(Table134237122[[#This Row],[Standard Deviation]]*3)+$T152,#N/A)</f>
        <v>#N/A</v>
      </c>
      <c r="AN152" s="79" t="e">
        <f>IF(Table134237122[[#This Row],[Mean Change]]=3,$T152-(Table134237122[[#This Row],[Standard Deviation]]*3),#N/A)</f>
        <v>#N/A</v>
      </c>
      <c r="AO152" s="55">
        <v>0.71613171756220007</v>
      </c>
      <c r="AP152" s="55">
        <v>0.6952282824378001</v>
      </c>
      <c r="AQ152" s="79" t="e">
        <f>IF(Table134237122[[#This Row],[Mean Change]]=5,(Table134237122[[#This Row],[Standard Deviation]]*3)+$T152,#N/A)</f>
        <v>#N/A</v>
      </c>
      <c r="AR152" s="79" t="e">
        <f>IF(Table134237122[[#This Row],[Mean Change]]=5,$T152-(Table134237122[[#This Row],[Standard Deviation]]*3),#N/A)</f>
        <v>#N/A</v>
      </c>
    </row>
    <row r="153" spans="2:44" ht="12.75" customHeight="1" x14ac:dyDescent="0.25">
      <c r="B153" s="9"/>
      <c r="C153" s="69"/>
      <c r="D153" s="70"/>
      <c r="E153" s="70" t="e">
        <f>IF(Table134237122[[#This Row],[Variable Name]]="",#N/A,Table134237122[[#This Row],[Variable Name]])</f>
        <v>#N/A</v>
      </c>
      <c r="F153" s="71" t="str">
        <f>IFERROR(IF(Table134237122[[#This Row],[Variable Name]]="","",IF(AG152&lt;&gt;AG153,"",ABS(Table134237122[[#This Row],[Variable Name]]-C152))),"")</f>
        <v/>
      </c>
      <c r="G153" s="72" t="e">
        <f>IF(Table134237122[[#This Row],[Mean Change]]=1,AVERAGEIFS(Table134237122[MR],Table134237122[Mean Change],1),#N/A)</f>
        <v>#N/A</v>
      </c>
      <c r="H153" s="72" t="e">
        <f>IF(Table134237122[[#This Row],[Mean Change]]=2,AVERAGEIFS(Table134237122[MR],Table134237122[Mean Change],2),#N/A)</f>
        <v>#N/A</v>
      </c>
      <c r="I153" s="72" t="e">
        <f>IF(Table134237122[[#This Row],[Mean Change]]=3,AVERAGEIFS(Table134237122[MR],Table134237122[Mean Change],3),#N/A)</f>
        <v>#N/A</v>
      </c>
      <c r="J153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3" s="73" t="str">
        <f>IF(ISERROR(Table134237122[[#This Row],[Mean Change]]),"",IF(Table134237122[[#This Row],[Variable Name]]="","",IF(Table134237122[[#This Row],[Mean Change]]=1,Table134237122[Variable Name],"")))</f>
        <v/>
      </c>
      <c r="L153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3" s="73" t="str">
        <f>IF(ISERROR(Table134237122[[#This Row],[Mean Change]]),"",IF(Table134237122[[#This Row],[Variable Name]]="","",IF(Table134237122[[#This Row],[Mean Change]]=2,Table134237122[Variable Name],"")))</f>
        <v/>
      </c>
      <c r="N153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3" s="73" t="str">
        <f>IF(ISERROR(Table134237122[[#This Row],[Mean Change]]),"",IF(Table134237122[[#This Row],[Variable Name]]="","",IF(Table134237122[[#This Row],[Mean Change]]=3,Table134237122[Variable Name],"")))</f>
        <v/>
      </c>
      <c r="P153" s="76">
        <v>0.70567999999999997</v>
      </c>
      <c r="Q153" s="73" t="str">
        <f>IF(ISERROR(Table134237122[[#This Row],[Mean Change]]),"",IF(Table134237122[[#This Row],[Variable Name]]="","",IF(Table134237122[[#This Row],[Mean Change]]=4,Table134237122[Variable Name],"")))</f>
        <v/>
      </c>
      <c r="R153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3" s="73" t="str">
        <f>IF(ISERROR(Table134237122[[#This Row],[Mean Change]]),"",IF(Table134237122[[#This Row],[Variable Name]]="","",IF(Table134237122[[#This Row],[Mean Change]]=5,Table134237122[Variable Name],"")))</f>
        <v/>
      </c>
      <c r="T153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3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3" s="74" t="e">
        <f>IF(Table134237122[[#This Row],[Mean Change]]=1,AVERAGEIFS(Table134237122[MR],Table134237122[MR],"&lt;"&amp;Table134237122[[#This Row],[UL MR]],Table134237122[Mean Change],1),#N/A)</f>
        <v>#N/A</v>
      </c>
      <c r="W153" s="74" t="e">
        <f>IF(Table134237122[[#This Row],[Mean Change]]=2,AVERAGEIFS(Table134237122[MR],Table134237122[MR],"&lt;"&amp;Table134237122[[#This Row],[UL MR]],Table134237122[Mean Change],2),#N/A)</f>
        <v>#N/A</v>
      </c>
      <c r="X153" s="74" t="e">
        <f>IF(Table134237122[[#This Row],[Mean Change]]=3,AVERAGEIFS(Table134237122[MR],Table134237122[MR],"&lt;"&amp;Table134237122[[#This Row],[UL MR]],Table134237122[Mean Change],3),#N/A)</f>
        <v>#N/A</v>
      </c>
      <c r="Y153" s="74" t="e">
        <f>Table134237122[[#This Row],[Process Mean]]+(2.66*Table134237122[[#This Row],[MR Bar]])</f>
        <v>#N/A</v>
      </c>
      <c r="Z153" s="74" t="e">
        <f>Table134237122[[#This Row],[2nd Mean]]+(2.66*Table134237122[[#This Row],[MR Bar 2]])</f>
        <v>#N/A</v>
      </c>
      <c r="AA153" s="74" t="e">
        <f>Table134237122[[#This Row],[3rd Mean]]+(2.66*Table134237122[[#This Row],[MR Bar 3]])</f>
        <v>#N/A</v>
      </c>
      <c r="AB153" s="74" t="e">
        <f>Table134237122[[#This Row],[Process Mean]]-(2.66*Table134237122[[#This Row],[MR Bar]])</f>
        <v>#N/A</v>
      </c>
      <c r="AC153" s="74" t="e">
        <f>Table134237122[[#This Row],[2nd Mean]]-(2.66*Table134237122[[#This Row],[MR Bar 2]])</f>
        <v>#N/A</v>
      </c>
      <c r="AD153" s="74" t="e">
        <f>Table134237122[[#This Row],[3rd Mean]]-(2.66*Table134237122[[#This Row],[MR Bar 3]])</f>
        <v>#N/A</v>
      </c>
      <c r="AE153" s="74" t="e">
        <f>IF(Table134237122[[#This Row],[Date]]="",#N/A,IF(Table134237122[[#This Row],[Date]]&lt;$BS$26,#N/A,$BP$26))</f>
        <v>#N/A</v>
      </c>
      <c r="AF153" s="75">
        <f>MAX(Table134237122[Cohort Size])*2</f>
        <v>1264</v>
      </c>
      <c r="AG153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3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3" s="79" t="e">
        <f>IF(Table134237122[[#This Row],[Mean Change]]=1,(Table134237122[[#This Row],[Standard Deviation]]*3)+$T153,#N/A)</f>
        <v>#N/A</v>
      </c>
      <c r="AJ153" s="79" t="e">
        <f>IF(Table134237122[[#This Row],[Mean Change]]=1,$T153-(Table134237122[[#This Row],[Standard Deviation]]*3),#N/A)</f>
        <v>#N/A</v>
      </c>
      <c r="AK153" s="79" t="e">
        <f>IF(Table134237122[[#This Row],[Mean Change]]=2,(Table134237122[[#This Row],[Standard Deviation]]*3)+$T153,#N/A)</f>
        <v>#N/A</v>
      </c>
      <c r="AL153" s="79" t="e">
        <f>IF(Table134237122[[#This Row],[Mean Change]]=2,$T153-(Table134237122[[#This Row],[Standard Deviation]]*3),#N/A)</f>
        <v>#N/A</v>
      </c>
      <c r="AM153" s="79" t="e">
        <f>IF(Table134237122[[#This Row],[Mean Change]]=3,(Table134237122[[#This Row],[Standard Deviation]]*3)+$T153,#N/A)</f>
        <v>#N/A</v>
      </c>
      <c r="AN153" s="79" t="e">
        <f>IF(Table134237122[[#This Row],[Mean Change]]=3,$T153-(Table134237122[[#This Row],[Standard Deviation]]*3),#N/A)</f>
        <v>#N/A</v>
      </c>
      <c r="AO153" s="55">
        <v>0.71613171756220007</v>
      </c>
      <c r="AP153" s="55">
        <v>0.6952282824378001</v>
      </c>
      <c r="AQ153" s="79" t="e">
        <f>IF(Table134237122[[#This Row],[Mean Change]]=5,(Table134237122[[#This Row],[Standard Deviation]]*3)+$T153,#N/A)</f>
        <v>#N/A</v>
      </c>
      <c r="AR153" s="79" t="e">
        <f>IF(Table134237122[[#This Row],[Mean Change]]=5,$T153-(Table134237122[[#This Row],[Standard Deviation]]*3),#N/A)</f>
        <v>#N/A</v>
      </c>
    </row>
    <row r="154" spans="2:44" ht="12.75" customHeight="1" x14ac:dyDescent="0.25">
      <c r="B154" s="9"/>
      <c r="C154" s="69"/>
      <c r="D154" s="70"/>
      <c r="E154" s="70" t="e">
        <f>IF(Table134237122[[#This Row],[Variable Name]]="",#N/A,Table134237122[[#This Row],[Variable Name]])</f>
        <v>#N/A</v>
      </c>
      <c r="F154" s="71" t="str">
        <f>IFERROR(IF(Table134237122[[#This Row],[Variable Name]]="","",IF(AG153&lt;&gt;AG154,"",ABS(Table134237122[[#This Row],[Variable Name]]-C153))),"")</f>
        <v/>
      </c>
      <c r="G154" s="72" t="e">
        <f>IF(Table134237122[[#This Row],[Mean Change]]=1,AVERAGEIFS(Table134237122[MR],Table134237122[Mean Change],1),#N/A)</f>
        <v>#N/A</v>
      </c>
      <c r="H154" s="72" t="e">
        <f>IF(Table134237122[[#This Row],[Mean Change]]=2,AVERAGEIFS(Table134237122[MR],Table134237122[Mean Change],2),#N/A)</f>
        <v>#N/A</v>
      </c>
      <c r="I154" s="72" t="e">
        <f>IF(Table134237122[[#This Row],[Mean Change]]=3,AVERAGEIFS(Table134237122[MR],Table134237122[Mean Change],3),#N/A)</f>
        <v>#N/A</v>
      </c>
      <c r="J154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4" s="73" t="str">
        <f>IF(ISERROR(Table134237122[[#This Row],[Mean Change]]),"",IF(Table134237122[[#This Row],[Variable Name]]="","",IF(Table134237122[[#This Row],[Mean Change]]=1,Table134237122[Variable Name],"")))</f>
        <v/>
      </c>
      <c r="L154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4" s="73" t="str">
        <f>IF(ISERROR(Table134237122[[#This Row],[Mean Change]]),"",IF(Table134237122[[#This Row],[Variable Name]]="","",IF(Table134237122[[#This Row],[Mean Change]]=2,Table134237122[Variable Name],"")))</f>
        <v/>
      </c>
      <c r="N154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4" s="73" t="str">
        <f>IF(ISERROR(Table134237122[[#This Row],[Mean Change]]),"",IF(Table134237122[[#This Row],[Variable Name]]="","",IF(Table134237122[[#This Row],[Mean Change]]=3,Table134237122[Variable Name],"")))</f>
        <v/>
      </c>
      <c r="P154" s="76">
        <v>0.70567999999999997</v>
      </c>
      <c r="Q154" s="73" t="str">
        <f>IF(ISERROR(Table134237122[[#This Row],[Mean Change]]),"",IF(Table134237122[[#This Row],[Variable Name]]="","",IF(Table134237122[[#This Row],[Mean Change]]=4,Table134237122[Variable Name],"")))</f>
        <v/>
      </c>
      <c r="R154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4" s="73" t="str">
        <f>IF(ISERROR(Table134237122[[#This Row],[Mean Change]]),"",IF(Table134237122[[#This Row],[Variable Name]]="","",IF(Table134237122[[#This Row],[Mean Change]]=5,Table134237122[Variable Name],"")))</f>
        <v/>
      </c>
      <c r="T154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4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4" s="74" t="e">
        <f>IF(Table134237122[[#This Row],[Mean Change]]=1,AVERAGEIFS(Table134237122[MR],Table134237122[MR],"&lt;"&amp;Table134237122[[#This Row],[UL MR]],Table134237122[Mean Change],1),#N/A)</f>
        <v>#N/A</v>
      </c>
      <c r="W154" s="74" t="e">
        <f>IF(Table134237122[[#This Row],[Mean Change]]=2,AVERAGEIFS(Table134237122[MR],Table134237122[MR],"&lt;"&amp;Table134237122[[#This Row],[UL MR]],Table134237122[Mean Change],2),#N/A)</f>
        <v>#N/A</v>
      </c>
      <c r="X154" s="74" t="e">
        <f>IF(Table134237122[[#This Row],[Mean Change]]=3,AVERAGEIFS(Table134237122[MR],Table134237122[MR],"&lt;"&amp;Table134237122[[#This Row],[UL MR]],Table134237122[Mean Change],3),#N/A)</f>
        <v>#N/A</v>
      </c>
      <c r="Y154" s="74" t="e">
        <f>Table134237122[[#This Row],[Process Mean]]+(2.66*Table134237122[[#This Row],[MR Bar]])</f>
        <v>#N/A</v>
      </c>
      <c r="Z154" s="74" t="e">
        <f>Table134237122[[#This Row],[2nd Mean]]+(2.66*Table134237122[[#This Row],[MR Bar 2]])</f>
        <v>#N/A</v>
      </c>
      <c r="AA154" s="74" t="e">
        <f>Table134237122[[#This Row],[3rd Mean]]+(2.66*Table134237122[[#This Row],[MR Bar 3]])</f>
        <v>#N/A</v>
      </c>
      <c r="AB154" s="74" t="e">
        <f>Table134237122[[#This Row],[Process Mean]]-(2.66*Table134237122[[#This Row],[MR Bar]])</f>
        <v>#N/A</v>
      </c>
      <c r="AC154" s="74" t="e">
        <f>Table134237122[[#This Row],[2nd Mean]]-(2.66*Table134237122[[#This Row],[MR Bar 2]])</f>
        <v>#N/A</v>
      </c>
      <c r="AD154" s="74" t="e">
        <f>Table134237122[[#This Row],[3rd Mean]]-(2.66*Table134237122[[#This Row],[MR Bar 3]])</f>
        <v>#N/A</v>
      </c>
      <c r="AE154" s="74" t="e">
        <f>IF(Table134237122[[#This Row],[Date]]="",#N/A,IF(Table134237122[[#This Row],[Date]]&lt;$BS$26,#N/A,$BP$26))</f>
        <v>#N/A</v>
      </c>
      <c r="AF154" s="75">
        <f>MAX(Table134237122[Cohort Size])*2</f>
        <v>1264</v>
      </c>
      <c r="AG154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4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4" s="79" t="e">
        <f>IF(Table134237122[[#This Row],[Mean Change]]=1,(Table134237122[[#This Row],[Standard Deviation]]*3)+$T154,#N/A)</f>
        <v>#N/A</v>
      </c>
      <c r="AJ154" s="79" t="e">
        <f>IF(Table134237122[[#This Row],[Mean Change]]=1,$T154-(Table134237122[[#This Row],[Standard Deviation]]*3),#N/A)</f>
        <v>#N/A</v>
      </c>
      <c r="AK154" s="79" t="e">
        <f>IF(Table134237122[[#This Row],[Mean Change]]=2,(Table134237122[[#This Row],[Standard Deviation]]*3)+$T154,#N/A)</f>
        <v>#N/A</v>
      </c>
      <c r="AL154" s="79" t="e">
        <f>IF(Table134237122[[#This Row],[Mean Change]]=2,$T154-(Table134237122[[#This Row],[Standard Deviation]]*3),#N/A)</f>
        <v>#N/A</v>
      </c>
      <c r="AM154" s="79" t="e">
        <f>IF(Table134237122[[#This Row],[Mean Change]]=3,(Table134237122[[#This Row],[Standard Deviation]]*3)+$T154,#N/A)</f>
        <v>#N/A</v>
      </c>
      <c r="AN154" s="79" t="e">
        <f>IF(Table134237122[[#This Row],[Mean Change]]=3,$T154-(Table134237122[[#This Row],[Standard Deviation]]*3),#N/A)</f>
        <v>#N/A</v>
      </c>
      <c r="AO154" s="55">
        <v>0.71613171756220007</v>
      </c>
      <c r="AP154" s="55">
        <v>0.6952282824378001</v>
      </c>
      <c r="AQ154" s="79" t="e">
        <f>IF(Table134237122[[#This Row],[Mean Change]]=5,(Table134237122[[#This Row],[Standard Deviation]]*3)+$T154,#N/A)</f>
        <v>#N/A</v>
      </c>
      <c r="AR154" s="79" t="e">
        <f>IF(Table134237122[[#This Row],[Mean Change]]=5,$T154-(Table134237122[[#This Row],[Standard Deviation]]*3),#N/A)</f>
        <v>#N/A</v>
      </c>
    </row>
    <row r="155" spans="2:44" ht="12.75" customHeight="1" x14ac:dyDescent="0.25">
      <c r="B155" s="9"/>
      <c r="C155" s="69"/>
      <c r="D155" s="70"/>
      <c r="E155" s="70" t="e">
        <f>IF(Table134237122[[#This Row],[Variable Name]]="",#N/A,Table134237122[[#This Row],[Variable Name]])</f>
        <v>#N/A</v>
      </c>
      <c r="F155" s="71" t="str">
        <f>IFERROR(IF(Table134237122[[#This Row],[Variable Name]]="","",IF(AG154&lt;&gt;AG155,"",ABS(Table134237122[[#This Row],[Variable Name]]-C154))),"")</f>
        <v/>
      </c>
      <c r="G155" s="72" t="e">
        <f>IF(Table134237122[[#This Row],[Mean Change]]=1,AVERAGEIFS(Table134237122[MR],Table134237122[Mean Change],1),#N/A)</f>
        <v>#N/A</v>
      </c>
      <c r="H155" s="72" t="e">
        <f>IF(Table134237122[[#This Row],[Mean Change]]=2,AVERAGEIFS(Table134237122[MR],Table134237122[Mean Change],2),#N/A)</f>
        <v>#N/A</v>
      </c>
      <c r="I155" s="72" t="e">
        <f>IF(Table134237122[[#This Row],[Mean Change]]=3,AVERAGEIFS(Table134237122[MR],Table134237122[Mean Change],3),#N/A)</f>
        <v>#N/A</v>
      </c>
      <c r="J155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5" s="73" t="str">
        <f>IF(ISERROR(Table134237122[[#This Row],[Mean Change]]),"",IF(Table134237122[[#This Row],[Variable Name]]="","",IF(Table134237122[[#This Row],[Mean Change]]=1,Table134237122[Variable Name],"")))</f>
        <v/>
      </c>
      <c r="L155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5" s="73" t="str">
        <f>IF(ISERROR(Table134237122[[#This Row],[Mean Change]]),"",IF(Table134237122[[#This Row],[Variable Name]]="","",IF(Table134237122[[#This Row],[Mean Change]]=2,Table134237122[Variable Name],"")))</f>
        <v/>
      </c>
      <c r="N155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5" s="73" t="str">
        <f>IF(ISERROR(Table134237122[[#This Row],[Mean Change]]),"",IF(Table134237122[[#This Row],[Variable Name]]="","",IF(Table134237122[[#This Row],[Mean Change]]=3,Table134237122[Variable Name],"")))</f>
        <v/>
      </c>
      <c r="P155" s="76">
        <v>0.70567999999999997</v>
      </c>
      <c r="Q155" s="73" t="str">
        <f>IF(ISERROR(Table134237122[[#This Row],[Mean Change]]),"",IF(Table134237122[[#This Row],[Variable Name]]="","",IF(Table134237122[[#This Row],[Mean Change]]=4,Table134237122[Variable Name],"")))</f>
        <v/>
      </c>
      <c r="R155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5" s="73" t="str">
        <f>IF(ISERROR(Table134237122[[#This Row],[Mean Change]]),"",IF(Table134237122[[#This Row],[Variable Name]]="","",IF(Table134237122[[#This Row],[Mean Change]]=5,Table134237122[Variable Name],"")))</f>
        <v/>
      </c>
      <c r="T155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5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5" s="74" t="e">
        <f>IF(Table134237122[[#This Row],[Mean Change]]=1,AVERAGEIFS(Table134237122[MR],Table134237122[MR],"&lt;"&amp;Table134237122[[#This Row],[UL MR]],Table134237122[Mean Change],1),#N/A)</f>
        <v>#N/A</v>
      </c>
      <c r="W155" s="74" t="e">
        <f>IF(Table134237122[[#This Row],[Mean Change]]=2,AVERAGEIFS(Table134237122[MR],Table134237122[MR],"&lt;"&amp;Table134237122[[#This Row],[UL MR]],Table134237122[Mean Change],2),#N/A)</f>
        <v>#N/A</v>
      </c>
      <c r="X155" s="74" t="e">
        <f>IF(Table134237122[[#This Row],[Mean Change]]=3,AVERAGEIFS(Table134237122[MR],Table134237122[MR],"&lt;"&amp;Table134237122[[#This Row],[UL MR]],Table134237122[Mean Change],3),#N/A)</f>
        <v>#N/A</v>
      </c>
      <c r="Y155" s="74" t="e">
        <f>Table134237122[[#This Row],[Process Mean]]+(2.66*Table134237122[[#This Row],[MR Bar]])</f>
        <v>#N/A</v>
      </c>
      <c r="Z155" s="74" t="e">
        <f>Table134237122[[#This Row],[2nd Mean]]+(2.66*Table134237122[[#This Row],[MR Bar 2]])</f>
        <v>#N/A</v>
      </c>
      <c r="AA155" s="74" t="e">
        <f>Table134237122[[#This Row],[3rd Mean]]+(2.66*Table134237122[[#This Row],[MR Bar 3]])</f>
        <v>#N/A</v>
      </c>
      <c r="AB155" s="74" t="e">
        <f>Table134237122[[#This Row],[Process Mean]]-(2.66*Table134237122[[#This Row],[MR Bar]])</f>
        <v>#N/A</v>
      </c>
      <c r="AC155" s="74" t="e">
        <f>Table134237122[[#This Row],[2nd Mean]]-(2.66*Table134237122[[#This Row],[MR Bar 2]])</f>
        <v>#N/A</v>
      </c>
      <c r="AD155" s="74" t="e">
        <f>Table134237122[[#This Row],[3rd Mean]]-(2.66*Table134237122[[#This Row],[MR Bar 3]])</f>
        <v>#N/A</v>
      </c>
      <c r="AE155" s="74" t="e">
        <f>IF(Table134237122[[#This Row],[Date]]="",#N/A,IF(Table134237122[[#This Row],[Date]]&lt;$BS$26,#N/A,$BP$26))</f>
        <v>#N/A</v>
      </c>
      <c r="AF155" s="75">
        <f>MAX(Table134237122[Cohort Size])*2</f>
        <v>1264</v>
      </c>
      <c r="AG155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5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5" s="79" t="e">
        <f>IF(Table134237122[[#This Row],[Mean Change]]=1,(Table134237122[[#This Row],[Standard Deviation]]*3)+$T155,#N/A)</f>
        <v>#N/A</v>
      </c>
      <c r="AJ155" s="79" t="e">
        <f>IF(Table134237122[[#This Row],[Mean Change]]=1,$T155-(Table134237122[[#This Row],[Standard Deviation]]*3),#N/A)</f>
        <v>#N/A</v>
      </c>
      <c r="AK155" s="79" t="e">
        <f>IF(Table134237122[[#This Row],[Mean Change]]=2,(Table134237122[[#This Row],[Standard Deviation]]*3)+$T155,#N/A)</f>
        <v>#N/A</v>
      </c>
      <c r="AL155" s="79" t="e">
        <f>IF(Table134237122[[#This Row],[Mean Change]]=2,$T155-(Table134237122[[#This Row],[Standard Deviation]]*3),#N/A)</f>
        <v>#N/A</v>
      </c>
      <c r="AM155" s="79" t="e">
        <f>IF(Table134237122[[#This Row],[Mean Change]]=3,(Table134237122[[#This Row],[Standard Deviation]]*3)+$T155,#N/A)</f>
        <v>#N/A</v>
      </c>
      <c r="AN155" s="79" t="e">
        <f>IF(Table134237122[[#This Row],[Mean Change]]=3,$T155-(Table134237122[[#This Row],[Standard Deviation]]*3),#N/A)</f>
        <v>#N/A</v>
      </c>
      <c r="AO155" s="55">
        <v>0.71613171756220007</v>
      </c>
      <c r="AP155" s="55">
        <v>0.6952282824378001</v>
      </c>
      <c r="AQ155" s="79" t="e">
        <f>IF(Table134237122[[#This Row],[Mean Change]]=5,(Table134237122[[#This Row],[Standard Deviation]]*3)+$T155,#N/A)</f>
        <v>#N/A</v>
      </c>
      <c r="AR155" s="79" t="e">
        <f>IF(Table134237122[[#This Row],[Mean Change]]=5,$T155-(Table134237122[[#This Row],[Standard Deviation]]*3),#N/A)</f>
        <v>#N/A</v>
      </c>
    </row>
    <row r="156" spans="2:44" ht="12.75" customHeight="1" x14ac:dyDescent="0.25">
      <c r="B156" s="9"/>
      <c r="C156" s="69"/>
      <c r="D156" s="70"/>
      <c r="E156" s="70" t="e">
        <f>IF(Table134237122[[#This Row],[Variable Name]]="",#N/A,Table134237122[[#This Row],[Variable Name]])</f>
        <v>#N/A</v>
      </c>
      <c r="F156" s="71" t="str">
        <f>IFERROR(IF(Table134237122[[#This Row],[Variable Name]]="","",IF(AG155&lt;&gt;AG156,"",ABS(Table134237122[[#This Row],[Variable Name]]-C155))),"")</f>
        <v/>
      </c>
      <c r="G156" s="72" t="e">
        <f>IF(Table134237122[[#This Row],[Mean Change]]=1,AVERAGEIFS(Table134237122[MR],Table134237122[Mean Change],1),#N/A)</f>
        <v>#N/A</v>
      </c>
      <c r="H156" s="72" t="e">
        <f>IF(Table134237122[[#This Row],[Mean Change]]=2,AVERAGEIFS(Table134237122[MR],Table134237122[Mean Change],2),#N/A)</f>
        <v>#N/A</v>
      </c>
      <c r="I156" s="72" t="e">
        <f>IF(Table134237122[[#This Row],[Mean Change]]=3,AVERAGEIFS(Table134237122[MR],Table134237122[Mean Change],3),#N/A)</f>
        <v>#N/A</v>
      </c>
      <c r="J156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6" s="73" t="str">
        <f>IF(ISERROR(Table134237122[[#This Row],[Mean Change]]),"",IF(Table134237122[[#This Row],[Variable Name]]="","",IF(Table134237122[[#This Row],[Mean Change]]=1,Table134237122[Variable Name],"")))</f>
        <v/>
      </c>
      <c r="L156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6" s="73" t="str">
        <f>IF(ISERROR(Table134237122[[#This Row],[Mean Change]]),"",IF(Table134237122[[#This Row],[Variable Name]]="","",IF(Table134237122[[#This Row],[Mean Change]]=2,Table134237122[Variable Name],"")))</f>
        <v/>
      </c>
      <c r="N156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6" s="73" t="str">
        <f>IF(ISERROR(Table134237122[[#This Row],[Mean Change]]),"",IF(Table134237122[[#This Row],[Variable Name]]="","",IF(Table134237122[[#This Row],[Mean Change]]=3,Table134237122[Variable Name],"")))</f>
        <v/>
      </c>
      <c r="P156" s="76">
        <v>0.70567999999999997</v>
      </c>
      <c r="Q156" s="73" t="str">
        <f>IF(ISERROR(Table134237122[[#This Row],[Mean Change]]),"",IF(Table134237122[[#This Row],[Variable Name]]="","",IF(Table134237122[[#This Row],[Mean Change]]=4,Table134237122[Variable Name],"")))</f>
        <v/>
      </c>
      <c r="R156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6" s="73" t="str">
        <f>IF(ISERROR(Table134237122[[#This Row],[Mean Change]]),"",IF(Table134237122[[#This Row],[Variable Name]]="","",IF(Table134237122[[#This Row],[Mean Change]]=5,Table134237122[Variable Name],"")))</f>
        <v/>
      </c>
      <c r="T156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6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6" s="74" t="e">
        <f>IF(Table134237122[[#This Row],[Mean Change]]=1,AVERAGEIFS(Table134237122[MR],Table134237122[MR],"&lt;"&amp;Table134237122[[#This Row],[UL MR]],Table134237122[Mean Change],1),#N/A)</f>
        <v>#N/A</v>
      </c>
      <c r="W156" s="74" t="e">
        <f>IF(Table134237122[[#This Row],[Mean Change]]=2,AVERAGEIFS(Table134237122[MR],Table134237122[MR],"&lt;"&amp;Table134237122[[#This Row],[UL MR]],Table134237122[Mean Change],2),#N/A)</f>
        <v>#N/A</v>
      </c>
      <c r="X156" s="74" t="e">
        <f>IF(Table134237122[[#This Row],[Mean Change]]=3,AVERAGEIFS(Table134237122[MR],Table134237122[MR],"&lt;"&amp;Table134237122[[#This Row],[UL MR]],Table134237122[Mean Change],3),#N/A)</f>
        <v>#N/A</v>
      </c>
      <c r="Y156" s="74" t="e">
        <f>Table134237122[[#This Row],[Process Mean]]+(2.66*Table134237122[[#This Row],[MR Bar]])</f>
        <v>#N/A</v>
      </c>
      <c r="Z156" s="74" t="e">
        <f>Table134237122[[#This Row],[2nd Mean]]+(2.66*Table134237122[[#This Row],[MR Bar 2]])</f>
        <v>#N/A</v>
      </c>
      <c r="AA156" s="74" t="e">
        <f>Table134237122[[#This Row],[3rd Mean]]+(2.66*Table134237122[[#This Row],[MR Bar 3]])</f>
        <v>#N/A</v>
      </c>
      <c r="AB156" s="74" t="e">
        <f>Table134237122[[#This Row],[Process Mean]]-(2.66*Table134237122[[#This Row],[MR Bar]])</f>
        <v>#N/A</v>
      </c>
      <c r="AC156" s="74" t="e">
        <f>Table134237122[[#This Row],[2nd Mean]]-(2.66*Table134237122[[#This Row],[MR Bar 2]])</f>
        <v>#N/A</v>
      </c>
      <c r="AD156" s="74" t="e">
        <f>Table134237122[[#This Row],[3rd Mean]]-(2.66*Table134237122[[#This Row],[MR Bar 3]])</f>
        <v>#N/A</v>
      </c>
      <c r="AE156" s="74" t="e">
        <f>IF(Table134237122[[#This Row],[Date]]="",#N/A,IF(Table134237122[[#This Row],[Date]]&lt;$BS$26,#N/A,$BP$26))</f>
        <v>#N/A</v>
      </c>
      <c r="AF156" s="75">
        <f>MAX(Table134237122[Cohort Size])*2</f>
        <v>1264</v>
      </c>
      <c r="AG156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6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6" s="79" t="e">
        <f>IF(Table134237122[[#This Row],[Mean Change]]=1,(Table134237122[[#This Row],[Standard Deviation]]*3)+$T156,#N/A)</f>
        <v>#N/A</v>
      </c>
      <c r="AJ156" s="79" t="e">
        <f>IF(Table134237122[[#This Row],[Mean Change]]=1,$T156-(Table134237122[[#This Row],[Standard Deviation]]*3),#N/A)</f>
        <v>#N/A</v>
      </c>
      <c r="AK156" s="79" t="e">
        <f>IF(Table134237122[[#This Row],[Mean Change]]=2,(Table134237122[[#This Row],[Standard Deviation]]*3)+$T156,#N/A)</f>
        <v>#N/A</v>
      </c>
      <c r="AL156" s="79" t="e">
        <f>IF(Table134237122[[#This Row],[Mean Change]]=2,$T156-(Table134237122[[#This Row],[Standard Deviation]]*3),#N/A)</f>
        <v>#N/A</v>
      </c>
      <c r="AM156" s="79" t="e">
        <f>IF(Table134237122[[#This Row],[Mean Change]]=3,(Table134237122[[#This Row],[Standard Deviation]]*3)+$T156,#N/A)</f>
        <v>#N/A</v>
      </c>
      <c r="AN156" s="79" t="e">
        <f>IF(Table134237122[[#This Row],[Mean Change]]=3,$T156-(Table134237122[[#This Row],[Standard Deviation]]*3),#N/A)</f>
        <v>#N/A</v>
      </c>
      <c r="AO156" s="55">
        <v>0.71613171756220007</v>
      </c>
      <c r="AP156" s="55">
        <v>0.6952282824378001</v>
      </c>
      <c r="AQ156" s="79" t="e">
        <f>IF(Table134237122[[#This Row],[Mean Change]]=5,(Table134237122[[#This Row],[Standard Deviation]]*3)+$T156,#N/A)</f>
        <v>#N/A</v>
      </c>
      <c r="AR156" s="79" t="e">
        <f>IF(Table134237122[[#This Row],[Mean Change]]=5,$T156-(Table134237122[[#This Row],[Standard Deviation]]*3),#N/A)</f>
        <v>#N/A</v>
      </c>
    </row>
    <row r="157" spans="2:44" ht="12.75" customHeight="1" x14ac:dyDescent="0.25">
      <c r="B157" s="9"/>
      <c r="C157" s="69"/>
      <c r="D157" s="70"/>
      <c r="E157" s="70" t="e">
        <f>IF(Table134237122[[#This Row],[Variable Name]]="",#N/A,Table134237122[[#This Row],[Variable Name]])</f>
        <v>#N/A</v>
      </c>
      <c r="F157" s="71" t="str">
        <f>IFERROR(IF(Table134237122[[#This Row],[Variable Name]]="","",IF(AG156&lt;&gt;AG157,"",ABS(Table134237122[[#This Row],[Variable Name]]-C156))),"")</f>
        <v/>
      </c>
      <c r="G157" s="72" t="e">
        <f>IF(Table134237122[[#This Row],[Mean Change]]=1,AVERAGEIFS(Table134237122[MR],Table134237122[Mean Change],1),#N/A)</f>
        <v>#N/A</v>
      </c>
      <c r="H157" s="72" t="e">
        <f>IF(Table134237122[[#This Row],[Mean Change]]=2,AVERAGEIFS(Table134237122[MR],Table134237122[Mean Change],2),#N/A)</f>
        <v>#N/A</v>
      </c>
      <c r="I157" s="72" t="e">
        <f>IF(Table134237122[[#This Row],[Mean Change]]=3,AVERAGEIFS(Table134237122[MR],Table134237122[Mean Change],3),#N/A)</f>
        <v>#N/A</v>
      </c>
      <c r="J157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7" s="73" t="str">
        <f>IF(ISERROR(Table134237122[[#This Row],[Mean Change]]),"",IF(Table134237122[[#This Row],[Variable Name]]="","",IF(Table134237122[[#This Row],[Mean Change]]=1,Table134237122[Variable Name],"")))</f>
        <v/>
      </c>
      <c r="L157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7" s="73" t="str">
        <f>IF(ISERROR(Table134237122[[#This Row],[Mean Change]]),"",IF(Table134237122[[#This Row],[Variable Name]]="","",IF(Table134237122[[#This Row],[Mean Change]]=2,Table134237122[Variable Name],"")))</f>
        <v/>
      </c>
      <c r="N157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7" s="73" t="str">
        <f>IF(ISERROR(Table134237122[[#This Row],[Mean Change]]),"",IF(Table134237122[[#This Row],[Variable Name]]="","",IF(Table134237122[[#This Row],[Mean Change]]=3,Table134237122[Variable Name],"")))</f>
        <v/>
      </c>
      <c r="P157" s="76">
        <v>0.70567999999999997</v>
      </c>
      <c r="Q157" s="73" t="str">
        <f>IF(ISERROR(Table134237122[[#This Row],[Mean Change]]),"",IF(Table134237122[[#This Row],[Variable Name]]="","",IF(Table134237122[[#This Row],[Mean Change]]=4,Table134237122[Variable Name],"")))</f>
        <v/>
      </c>
      <c r="R157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7" s="73" t="str">
        <f>IF(ISERROR(Table134237122[[#This Row],[Mean Change]]),"",IF(Table134237122[[#This Row],[Variable Name]]="","",IF(Table134237122[[#This Row],[Mean Change]]=5,Table134237122[Variable Name],"")))</f>
        <v/>
      </c>
      <c r="T157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7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7" s="74" t="e">
        <f>IF(Table134237122[[#This Row],[Mean Change]]=1,AVERAGEIFS(Table134237122[MR],Table134237122[MR],"&lt;"&amp;Table134237122[[#This Row],[UL MR]],Table134237122[Mean Change],1),#N/A)</f>
        <v>#N/A</v>
      </c>
      <c r="W157" s="74" t="e">
        <f>IF(Table134237122[[#This Row],[Mean Change]]=2,AVERAGEIFS(Table134237122[MR],Table134237122[MR],"&lt;"&amp;Table134237122[[#This Row],[UL MR]],Table134237122[Mean Change],2),#N/A)</f>
        <v>#N/A</v>
      </c>
      <c r="X157" s="74" t="e">
        <f>IF(Table134237122[[#This Row],[Mean Change]]=3,AVERAGEIFS(Table134237122[MR],Table134237122[MR],"&lt;"&amp;Table134237122[[#This Row],[UL MR]],Table134237122[Mean Change],3),#N/A)</f>
        <v>#N/A</v>
      </c>
      <c r="Y157" s="74" t="e">
        <f>Table134237122[[#This Row],[Process Mean]]+(2.66*Table134237122[[#This Row],[MR Bar]])</f>
        <v>#N/A</v>
      </c>
      <c r="Z157" s="74" t="e">
        <f>Table134237122[[#This Row],[2nd Mean]]+(2.66*Table134237122[[#This Row],[MR Bar 2]])</f>
        <v>#N/A</v>
      </c>
      <c r="AA157" s="74" t="e">
        <f>Table134237122[[#This Row],[3rd Mean]]+(2.66*Table134237122[[#This Row],[MR Bar 3]])</f>
        <v>#N/A</v>
      </c>
      <c r="AB157" s="74" t="e">
        <f>Table134237122[[#This Row],[Process Mean]]-(2.66*Table134237122[[#This Row],[MR Bar]])</f>
        <v>#N/A</v>
      </c>
      <c r="AC157" s="74" t="e">
        <f>Table134237122[[#This Row],[2nd Mean]]-(2.66*Table134237122[[#This Row],[MR Bar 2]])</f>
        <v>#N/A</v>
      </c>
      <c r="AD157" s="74" t="e">
        <f>Table134237122[[#This Row],[3rd Mean]]-(2.66*Table134237122[[#This Row],[MR Bar 3]])</f>
        <v>#N/A</v>
      </c>
      <c r="AE157" s="74" t="e">
        <f>IF(Table134237122[[#This Row],[Date]]="",#N/A,IF(Table134237122[[#This Row],[Date]]&lt;$BS$26,#N/A,$BP$26))</f>
        <v>#N/A</v>
      </c>
      <c r="AF157" s="75">
        <f>MAX(Table134237122[Cohort Size])*2</f>
        <v>1264</v>
      </c>
      <c r="AG157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7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7" s="79" t="e">
        <f>IF(Table134237122[[#This Row],[Mean Change]]=1,(Table134237122[[#This Row],[Standard Deviation]]*3)+$T157,#N/A)</f>
        <v>#N/A</v>
      </c>
      <c r="AJ157" s="79" t="e">
        <f>IF(Table134237122[[#This Row],[Mean Change]]=1,$T157-(Table134237122[[#This Row],[Standard Deviation]]*3),#N/A)</f>
        <v>#N/A</v>
      </c>
      <c r="AK157" s="79" t="e">
        <f>IF(Table134237122[[#This Row],[Mean Change]]=2,(Table134237122[[#This Row],[Standard Deviation]]*3)+$T157,#N/A)</f>
        <v>#N/A</v>
      </c>
      <c r="AL157" s="79" t="e">
        <f>IF(Table134237122[[#This Row],[Mean Change]]=2,$T157-(Table134237122[[#This Row],[Standard Deviation]]*3),#N/A)</f>
        <v>#N/A</v>
      </c>
      <c r="AM157" s="79" t="e">
        <f>IF(Table134237122[[#This Row],[Mean Change]]=3,(Table134237122[[#This Row],[Standard Deviation]]*3)+$T157,#N/A)</f>
        <v>#N/A</v>
      </c>
      <c r="AN157" s="79" t="e">
        <f>IF(Table134237122[[#This Row],[Mean Change]]=3,$T157-(Table134237122[[#This Row],[Standard Deviation]]*3),#N/A)</f>
        <v>#N/A</v>
      </c>
      <c r="AO157" s="55">
        <v>0.71613171756220007</v>
      </c>
      <c r="AP157" s="55">
        <v>0.6952282824378001</v>
      </c>
      <c r="AQ157" s="79" t="e">
        <f>IF(Table134237122[[#This Row],[Mean Change]]=5,(Table134237122[[#This Row],[Standard Deviation]]*3)+$T157,#N/A)</f>
        <v>#N/A</v>
      </c>
      <c r="AR157" s="79" t="e">
        <f>IF(Table134237122[[#This Row],[Mean Change]]=5,$T157-(Table134237122[[#This Row],[Standard Deviation]]*3),#N/A)</f>
        <v>#N/A</v>
      </c>
    </row>
    <row r="158" spans="2:44" ht="12.75" customHeight="1" x14ac:dyDescent="0.25">
      <c r="B158" s="9"/>
      <c r="C158" s="69"/>
      <c r="D158" s="70"/>
      <c r="E158" s="70" t="e">
        <f>IF(Table134237122[[#This Row],[Variable Name]]="",#N/A,Table134237122[[#This Row],[Variable Name]])</f>
        <v>#N/A</v>
      </c>
      <c r="F158" s="71" t="str">
        <f>IFERROR(IF(Table134237122[[#This Row],[Variable Name]]="","",IF(AG157&lt;&gt;AG158,"",ABS(Table134237122[[#This Row],[Variable Name]]-C157))),"")</f>
        <v/>
      </c>
      <c r="G158" s="72" t="e">
        <f>IF(Table134237122[[#This Row],[Mean Change]]=1,AVERAGEIFS(Table134237122[MR],Table134237122[Mean Change],1),#N/A)</f>
        <v>#N/A</v>
      </c>
      <c r="H158" s="72" t="e">
        <f>IF(Table134237122[[#This Row],[Mean Change]]=2,AVERAGEIFS(Table134237122[MR],Table134237122[Mean Change],2),#N/A)</f>
        <v>#N/A</v>
      </c>
      <c r="I158" s="72" t="e">
        <f>IF(Table134237122[[#This Row],[Mean Change]]=3,AVERAGEIFS(Table134237122[MR],Table134237122[Mean Change],3),#N/A)</f>
        <v>#N/A</v>
      </c>
      <c r="J158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8" s="73" t="str">
        <f>IF(ISERROR(Table134237122[[#This Row],[Mean Change]]),"",IF(Table134237122[[#This Row],[Variable Name]]="","",IF(Table134237122[[#This Row],[Mean Change]]=1,Table134237122[Variable Name],"")))</f>
        <v/>
      </c>
      <c r="L158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8" s="73" t="str">
        <f>IF(ISERROR(Table134237122[[#This Row],[Mean Change]]),"",IF(Table134237122[[#This Row],[Variable Name]]="","",IF(Table134237122[[#This Row],[Mean Change]]=2,Table134237122[Variable Name],"")))</f>
        <v/>
      </c>
      <c r="N158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8" s="73" t="str">
        <f>IF(ISERROR(Table134237122[[#This Row],[Mean Change]]),"",IF(Table134237122[[#This Row],[Variable Name]]="","",IF(Table134237122[[#This Row],[Mean Change]]=3,Table134237122[Variable Name],"")))</f>
        <v/>
      </c>
      <c r="P158" s="76">
        <v>0.70567999999999997</v>
      </c>
      <c r="Q158" s="73" t="str">
        <f>IF(ISERROR(Table134237122[[#This Row],[Mean Change]]),"",IF(Table134237122[[#This Row],[Variable Name]]="","",IF(Table134237122[[#This Row],[Mean Change]]=4,Table134237122[Variable Name],"")))</f>
        <v/>
      </c>
      <c r="R158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8" s="73" t="str">
        <f>IF(ISERROR(Table134237122[[#This Row],[Mean Change]]),"",IF(Table134237122[[#This Row],[Variable Name]]="","",IF(Table134237122[[#This Row],[Mean Change]]=5,Table134237122[Variable Name],"")))</f>
        <v/>
      </c>
      <c r="T158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8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8" s="74" t="e">
        <f>IF(Table134237122[[#This Row],[Mean Change]]=1,AVERAGEIFS(Table134237122[MR],Table134237122[MR],"&lt;"&amp;Table134237122[[#This Row],[UL MR]],Table134237122[Mean Change],1),#N/A)</f>
        <v>#N/A</v>
      </c>
      <c r="W158" s="74" t="e">
        <f>IF(Table134237122[[#This Row],[Mean Change]]=2,AVERAGEIFS(Table134237122[MR],Table134237122[MR],"&lt;"&amp;Table134237122[[#This Row],[UL MR]],Table134237122[Mean Change],2),#N/A)</f>
        <v>#N/A</v>
      </c>
      <c r="X158" s="74" t="e">
        <f>IF(Table134237122[[#This Row],[Mean Change]]=3,AVERAGEIFS(Table134237122[MR],Table134237122[MR],"&lt;"&amp;Table134237122[[#This Row],[UL MR]],Table134237122[Mean Change],3),#N/A)</f>
        <v>#N/A</v>
      </c>
      <c r="Y158" s="74" t="e">
        <f>Table134237122[[#This Row],[Process Mean]]+(2.66*Table134237122[[#This Row],[MR Bar]])</f>
        <v>#N/A</v>
      </c>
      <c r="Z158" s="74" t="e">
        <f>Table134237122[[#This Row],[2nd Mean]]+(2.66*Table134237122[[#This Row],[MR Bar 2]])</f>
        <v>#N/A</v>
      </c>
      <c r="AA158" s="74" t="e">
        <f>Table134237122[[#This Row],[3rd Mean]]+(2.66*Table134237122[[#This Row],[MR Bar 3]])</f>
        <v>#N/A</v>
      </c>
      <c r="AB158" s="74" t="e">
        <f>Table134237122[[#This Row],[Process Mean]]-(2.66*Table134237122[[#This Row],[MR Bar]])</f>
        <v>#N/A</v>
      </c>
      <c r="AC158" s="74" t="e">
        <f>Table134237122[[#This Row],[2nd Mean]]-(2.66*Table134237122[[#This Row],[MR Bar 2]])</f>
        <v>#N/A</v>
      </c>
      <c r="AD158" s="74" t="e">
        <f>Table134237122[[#This Row],[3rd Mean]]-(2.66*Table134237122[[#This Row],[MR Bar 3]])</f>
        <v>#N/A</v>
      </c>
      <c r="AE158" s="74" t="e">
        <f>IF(Table134237122[[#This Row],[Date]]="",#N/A,IF(Table134237122[[#This Row],[Date]]&lt;$BS$26,#N/A,$BP$26))</f>
        <v>#N/A</v>
      </c>
      <c r="AF158" s="75">
        <f>MAX(Table134237122[Cohort Size])*2</f>
        <v>1264</v>
      </c>
      <c r="AG158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8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8" s="79" t="e">
        <f>IF(Table134237122[[#This Row],[Mean Change]]=1,(Table134237122[[#This Row],[Standard Deviation]]*3)+$T158,#N/A)</f>
        <v>#N/A</v>
      </c>
      <c r="AJ158" s="79" t="e">
        <f>IF(Table134237122[[#This Row],[Mean Change]]=1,$T158-(Table134237122[[#This Row],[Standard Deviation]]*3),#N/A)</f>
        <v>#N/A</v>
      </c>
      <c r="AK158" s="79" t="e">
        <f>IF(Table134237122[[#This Row],[Mean Change]]=2,(Table134237122[[#This Row],[Standard Deviation]]*3)+$T158,#N/A)</f>
        <v>#N/A</v>
      </c>
      <c r="AL158" s="79" t="e">
        <f>IF(Table134237122[[#This Row],[Mean Change]]=2,$T158-(Table134237122[[#This Row],[Standard Deviation]]*3),#N/A)</f>
        <v>#N/A</v>
      </c>
      <c r="AM158" s="79" t="e">
        <f>IF(Table134237122[[#This Row],[Mean Change]]=3,(Table134237122[[#This Row],[Standard Deviation]]*3)+$T158,#N/A)</f>
        <v>#N/A</v>
      </c>
      <c r="AN158" s="79" t="e">
        <f>IF(Table134237122[[#This Row],[Mean Change]]=3,$T158-(Table134237122[[#This Row],[Standard Deviation]]*3),#N/A)</f>
        <v>#N/A</v>
      </c>
      <c r="AO158" s="55">
        <v>0.71613171756220007</v>
      </c>
      <c r="AP158" s="55">
        <v>0.6952282824378001</v>
      </c>
      <c r="AQ158" s="79" t="e">
        <f>IF(Table134237122[[#This Row],[Mean Change]]=5,(Table134237122[[#This Row],[Standard Deviation]]*3)+$T158,#N/A)</f>
        <v>#N/A</v>
      </c>
      <c r="AR158" s="79" t="e">
        <f>IF(Table134237122[[#This Row],[Mean Change]]=5,$T158-(Table134237122[[#This Row],[Standard Deviation]]*3),#N/A)</f>
        <v>#N/A</v>
      </c>
    </row>
    <row r="159" spans="2:44" ht="12.75" customHeight="1" x14ac:dyDescent="0.25">
      <c r="B159" s="9"/>
      <c r="C159" s="69"/>
      <c r="D159" s="70"/>
      <c r="E159" s="70" t="e">
        <f>IF(Table134237122[[#This Row],[Variable Name]]="",#N/A,Table134237122[[#This Row],[Variable Name]])</f>
        <v>#N/A</v>
      </c>
      <c r="F159" s="71" t="str">
        <f>IFERROR(IF(Table134237122[[#This Row],[Variable Name]]="","",IF(AG158&lt;&gt;AG159,"",ABS(Table134237122[[#This Row],[Variable Name]]-C158))),"")</f>
        <v/>
      </c>
      <c r="G159" s="72" t="e">
        <f>IF(Table134237122[[#This Row],[Mean Change]]=1,AVERAGEIFS(Table134237122[MR],Table134237122[Mean Change],1),#N/A)</f>
        <v>#N/A</v>
      </c>
      <c r="H159" s="72" t="e">
        <f>IF(Table134237122[[#This Row],[Mean Change]]=2,AVERAGEIFS(Table134237122[MR],Table134237122[Mean Change],2),#N/A)</f>
        <v>#N/A</v>
      </c>
      <c r="I159" s="72" t="e">
        <f>IF(Table134237122[[#This Row],[Mean Change]]=3,AVERAGEIFS(Table134237122[MR],Table134237122[Mean Change],3),#N/A)</f>
        <v>#N/A</v>
      </c>
      <c r="J159" s="73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59" s="73" t="str">
        <f>IF(ISERROR(Table134237122[[#This Row],[Mean Change]]),"",IF(Table134237122[[#This Row],[Variable Name]]="","",IF(Table134237122[[#This Row],[Mean Change]]=1,Table134237122[Variable Name],"")))</f>
        <v/>
      </c>
      <c r="L159" s="73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59" s="73" t="str">
        <f>IF(ISERROR(Table134237122[[#This Row],[Mean Change]]),"",IF(Table134237122[[#This Row],[Variable Name]]="","",IF(Table134237122[[#This Row],[Mean Change]]=2,Table134237122[Variable Name],"")))</f>
        <v/>
      </c>
      <c r="N159" s="76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59" s="73" t="str">
        <f>IF(ISERROR(Table134237122[[#This Row],[Mean Change]]),"",IF(Table134237122[[#This Row],[Variable Name]]="","",IF(Table134237122[[#This Row],[Mean Change]]=3,Table134237122[Variable Name],"")))</f>
        <v/>
      </c>
      <c r="P159" s="76">
        <v>0.70567999999999997</v>
      </c>
      <c r="Q159" s="73" t="str">
        <f>IF(ISERROR(Table134237122[[#This Row],[Mean Change]]),"",IF(Table134237122[[#This Row],[Variable Name]]="","",IF(Table134237122[[#This Row],[Mean Change]]=4,Table134237122[Variable Name],"")))</f>
        <v/>
      </c>
      <c r="R159" s="73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59" s="73" t="str">
        <f>IF(ISERROR(Table134237122[[#This Row],[Mean Change]]),"",IF(Table134237122[[#This Row],[Variable Name]]="","",IF(Table134237122[[#This Row],[Mean Change]]=5,Table134237122[Variable Name],"")))</f>
        <v/>
      </c>
      <c r="T159" s="76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59" s="73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59" s="74" t="e">
        <f>IF(Table134237122[[#This Row],[Mean Change]]=1,AVERAGEIFS(Table134237122[MR],Table134237122[MR],"&lt;"&amp;Table134237122[[#This Row],[UL MR]],Table134237122[Mean Change],1),#N/A)</f>
        <v>#N/A</v>
      </c>
      <c r="W159" s="74" t="e">
        <f>IF(Table134237122[[#This Row],[Mean Change]]=2,AVERAGEIFS(Table134237122[MR],Table134237122[MR],"&lt;"&amp;Table134237122[[#This Row],[UL MR]],Table134237122[Mean Change],2),#N/A)</f>
        <v>#N/A</v>
      </c>
      <c r="X159" s="74" t="e">
        <f>IF(Table134237122[[#This Row],[Mean Change]]=3,AVERAGEIFS(Table134237122[MR],Table134237122[MR],"&lt;"&amp;Table134237122[[#This Row],[UL MR]],Table134237122[Mean Change],3),#N/A)</f>
        <v>#N/A</v>
      </c>
      <c r="Y159" s="74" t="e">
        <f>Table134237122[[#This Row],[Process Mean]]+(2.66*Table134237122[[#This Row],[MR Bar]])</f>
        <v>#N/A</v>
      </c>
      <c r="Z159" s="74" t="e">
        <f>Table134237122[[#This Row],[2nd Mean]]+(2.66*Table134237122[[#This Row],[MR Bar 2]])</f>
        <v>#N/A</v>
      </c>
      <c r="AA159" s="74" t="e">
        <f>Table134237122[[#This Row],[3rd Mean]]+(2.66*Table134237122[[#This Row],[MR Bar 3]])</f>
        <v>#N/A</v>
      </c>
      <c r="AB159" s="74" t="e">
        <f>Table134237122[[#This Row],[Process Mean]]-(2.66*Table134237122[[#This Row],[MR Bar]])</f>
        <v>#N/A</v>
      </c>
      <c r="AC159" s="74" t="e">
        <f>Table134237122[[#This Row],[2nd Mean]]-(2.66*Table134237122[[#This Row],[MR Bar 2]])</f>
        <v>#N/A</v>
      </c>
      <c r="AD159" s="74" t="e">
        <f>Table134237122[[#This Row],[3rd Mean]]-(2.66*Table134237122[[#This Row],[MR Bar 3]])</f>
        <v>#N/A</v>
      </c>
      <c r="AE159" s="74" t="e">
        <f>IF(Table134237122[[#This Row],[Date]]="",#N/A,IF(Table134237122[[#This Row],[Date]]&lt;$BS$26,#N/A,$BP$26))</f>
        <v>#N/A</v>
      </c>
      <c r="AF159" s="75">
        <f>MAX(Table134237122[Cohort Size])*2</f>
        <v>1264</v>
      </c>
      <c r="AG159" s="77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59" s="78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59" s="79" t="e">
        <f>IF(Table134237122[[#This Row],[Mean Change]]=1,(Table134237122[[#This Row],[Standard Deviation]]*3)+$T159,#N/A)</f>
        <v>#N/A</v>
      </c>
      <c r="AJ159" s="79" t="e">
        <f>IF(Table134237122[[#This Row],[Mean Change]]=1,$T159-(Table134237122[[#This Row],[Standard Deviation]]*3),#N/A)</f>
        <v>#N/A</v>
      </c>
      <c r="AK159" s="79" t="e">
        <f>IF(Table134237122[[#This Row],[Mean Change]]=2,(Table134237122[[#This Row],[Standard Deviation]]*3)+$T159,#N/A)</f>
        <v>#N/A</v>
      </c>
      <c r="AL159" s="79" t="e">
        <f>IF(Table134237122[[#This Row],[Mean Change]]=2,$T159-(Table134237122[[#This Row],[Standard Deviation]]*3),#N/A)</f>
        <v>#N/A</v>
      </c>
      <c r="AM159" s="79" t="e">
        <f>IF(Table134237122[[#This Row],[Mean Change]]=3,(Table134237122[[#This Row],[Standard Deviation]]*3)+$T159,#N/A)</f>
        <v>#N/A</v>
      </c>
      <c r="AN159" s="79" t="e">
        <f>IF(Table134237122[[#This Row],[Mean Change]]=3,$T159-(Table134237122[[#This Row],[Standard Deviation]]*3),#N/A)</f>
        <v>#N/A</v>
      </c>
      <c r="AO159" s="55">
        <v>0.71613171756220007</v>
      </c>
      <c r="AP159" s="55">
        <v>0.6952282824378001</v>
      </c>
      <c r="AQ159" s="79" t="e">
        <f>IF(Table134237122[[#This Row],[Mean Change]]=5,(Table134237122[[#This Row],[Standard Deviation]]*3)+$T159,#N/A)</f>
        <v>#N/A</v>
      </c>
      <c r="AR159" s="79" t="e">
        <f>IF(Table134237122[[#This Row],[Mean Change]]=5,$T159-(Table134237122[[#This Row],[Standard Deviation]]*3),#N/A)</f>
        <v>#N/A</v>
      </c>
    </row>
    <row r="160" spans="2:44" ht="12.75" customHeight="1" x14ac:dyDescent="0.25">
      <c r="B160" s="9"/>
      <c r="C160" s="80"/>
      <c r="D160" s="81"/>
      <c r="E160" s="81" t="e">
        <f>IF(Table134237122[[#This Row],[Variable Name]]="",#N/A,Table134237122[[#This Row],[Variable Name]])</f>
        <v>#N/A</v>
      </c>
      <c r="F160" s="82" t="str">
        <f>IFERROR(IF(Table134237122[[#This Row],[Variable Name]]="","",IF(AG159&lt;&gt;AG160,"",ABS(Table134237122[[#This Row],[Variable Name]]-C159))),"")</f>
        <v/>
      </c>
      <c r="G160" s="83" t="e">
        <f>IF(Table134237122[[#This Row],[Mean Change]]=1,AVERAGEIFS(Table134237122[MR],Table134237122[Mean Change],1),#N/A)</f>
        <v>#N/A</v>
      </c>
      <c r="H160" s="83" t="e">
        <f>IF(Table134237122[[#This Row],[Mean Change]]=2,AVERAGEIFS(Table134237122[MR],Table134237122[Mean Change],2),#N/A)</f>
        <v>#N/A</v>
      </c>
      <c r="I160" s="83" t="e">
        <f>IF(Table134237122[[#This Row],[Mean Change]]=3,AVERAGEIFS(Table134237122[MR],Table134237122[Mean Change],3),#N/A)</f>
        <v>#N/A</v>
      </c>
      <c r="J160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0" s="84" t="str">
        <f>IF(ISERROR(Table134237122[[#This Row],[Mean Change]]),"",IF(Table134237122[[#This Row],[Variable Name]]="","",IF(Table134237122[[#This Row],[Mean Change]]=1,Table134237122[Variable Name],"")))</f>
        <v/>
      </c>
      <c r="L160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0" s="84" t="str">
        <f>IF(ISERROR(Table134237122[[#This Row],[Mean Change]]),"",IF(Table134237122[[#This Row],[Variable Name]]="","",IF(Table134237122[[#This Row],[Mean Change]]=2,Table134237122[Variable Name],"")))</f>
        <v/>
      </c>
      <c r="N160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0" s="84" t="str">
        <f>IF(ISERROR(Table134237122[[#This Row],[Mean Change]]),"",IF(Table134237122[[#This Row],[Variable Name]]="","",IF(Table134237122[[#This Row],[Mean Change]]=3,Table134237122[Variable Name],"")))</f>
        <v/>
      </c>
      <c r="P160" s="76">
        <v>0.70567999999999997</v>
      </c>
      <c r="Q160" s="84" t="str">
        <f>IF(ISERROR(Table134237122[[#This Row],[Mean Change]]),"",IF(Table134237122[[#This Row],[Variable Name]]="","",IF(Table134237122[[#This Row],[Mean Change]]=4,Table134237122[Variable Name],"")))</f>
        <v/>
      </c>
      <c r="R160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0" s="84" t="str">
        <f>IF(ISERROR(Table134237122[[#This Row],[Mean Change]]),"",IF(Table134237122[[#This Row],[Variable Name]]="","",IF(Table134237122[[#This Row],[Mean Change]]=5,Table134237122[Variable Name],"")))</f>
        <v/>
      </c>
      <c r="T160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0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0" s="86" t="e">
        <f>IF(Table134237122[[#This Row],[Mean Change]]=1,AVERAGEIFS(Table134237122[MR],Table134237122[MR],"&lt;"&amp;Table134237122[[#This Row],[UL MR]],Table134237122[Mean Change],1),#N/A)</f>
        <v>#N/A</v>
      </c>
      <c r="W160" s="86" t="e">
        <f>IF(Table134237122[[#This Row],[Mean Change]]=2,AVERAGEIFS(Table134237122[MR],Table134237122[MR],"&lt;"&amp;Table134237122[[#This Row],[UL MR]],Table134237122[Mean Change],2),#N/A)</f>
        <v>#N/A</v>
      </c>
      <c r="X160" s="86" t="e">
        <f>IF(Table134237122[[#This Row],[Mean Change]]=3,AVERAGEIFS(Table134237122[MR],Table134237122[MR],"&lt;"&amp;Table134237122[[#This Row],[UL MR]],Table134237122[Mean Change],3),#N/A)</f>
        <v>#N/A</v>
      </c>
      <c r="Y160" s="86" t="e">
        <f>Table134237122[[#This Row],[Process Mean]]+(2.66*Table134237122[[#This Row],[MR Bar]])</f>
        <v>#N/A</v>
      </c>
      <c r="Z160" s="86" t="e">
        <f>Table134237122[[#This Row],[2nd Mean]]+(2.66*Table134237122[[#This Row],[MR Bar 2]])</f>
        <v>#N/A</v>
      </c>
      <c r="AA160" s="86" t="e">
        <f>Table134237122[[#This Row],[3rd Mean]]+(2.66*Table134237122[[#This Row],[MR Bar 3]])</f>
        <v>#N/A</v>
      </c>
      <c r="AB160" s="86" t="e">
        <f>Table134237122[[#This Row],[Process Mean]]-(2.66*Table134237122[[#This Row],[MR Bar]])</f>
        <v>#N/A</v>
      </c>
      <c r="AC160" s="86" t="e">
        <f>Table134237122[[#This Row],[2nd Mean]]-(2.66*Table134237122[[#This Row],[MR Bar 2]])</f>
        <v>#N/A</v>
      </c>
      <c r="AD160" s="86" t="e">
        <f>Table134237122[[#This Row],[3rd Mean]]-(2.66*Table134237122[[#This Row],[MR Bar 3]])</f>
        <v>#N/A</v>
      </c>
      <c r="AE160" s="86" t="e">
        <f>IF(Table134237122[[#This Row],[Date]]="",#N/A,IF(Table134237122[[#This Row],[Date]]&lt;$BS$26,#N/A,$BP$26))</f>
        <v>#N/A</v>
      </c>
      <c r="AF160" s="87">
        <f>MAX(Table134237122[Cohort Size])*2</f>
        <v>1264</v>
      </c>
      <c r="AG160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0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0" s="90" t="e">
        <f>IF(Table134237122[[#This Row],[Mean Change]]=1,(Table134237122[[#This Row],[Standard Deviation]]*3)+$T160,#N/A)</f>
        <v>#N/A</v>
      </c>
      <c r="AJ160" s="90" t="e">
        <f>IF(Table134237122[[#This Row],[Mean Change]]=1,$T160-(Table134237122[[#This Row],[Standard Deviation]]*3),#N/A)</f>
        <v>#N/A</v>
      </c>
      <c r="AK160" s="90" t="e">
        <f>IF(Table134237122[[#This Row],[Mean Change]]=2,(Table134237122[[#This Row],[Standard Deviation]]*3)+$T160,#N/A)</f>
        <v>#N/A</v>
      </c>
      <c r="AL160" s="90" t="e">
        <f>IF(Table134237122[[#This Row],[Mean Change]]=2,$T160-(Table134237122[[#This Row],[Standard Deviation]]*3),#N/A)</f>
        <v>#N/A</v>
      </c>
      <c r="AM160" s="90" t="e">
        <f>IF(Table134237122[[#This Row],[Mean Change]]=3,(Table134237122[[#This Row],[Standard Deviation]]*3)+$T160,#N/A)</f>
        <v>#N/A</v>
      </c>
      <c r="AN160" s="90" t="e">
        <f>IF(Table134237122[[#This Row],[Mean Change]]=3,$T160-(Table134237122[[#This Row],[Standard Deviation]]*3),#N/A)</f>
        <v>#N/A</v>
      </c>
      <c r="AO160" s="55">
        <v>0.71613171756220007</v>
      </c>
      <c r="AP160" s="55">
        <v>0.6952282824378001</v>
      </c>
      <c r="AQ160" s="90" t="e">
        <f>IF(Table134237122[[#This Row],[Mean Change]]=5,(Table134237122[[#This Row],[Standard Deviation]]*3)+$T160,#N/A)</f>
        <v>#N/A</v>
      </c>
      <c r="AR160" s="90" t="e">
        <f>IF(Table134237122[[#This Row],[Mean Change]]=5,$T160-(Table134237122[[#This Row],[Standard Deviation]]*3),#N/A)</f>
        <v>#N/A</v>
      </c>
    </row>
    <row r="161" spans="2:44" ht="12.75" customHeight="1" x14ac:dyDescent="0.25">
      <c r="B161" s="9"/>
      <c r="C161" s="80"/>
      <c r="D161" s="81"/>
      <c r="E161" s="81" t="e">
        <f>IF(Table134237122[[#This Row],[Variable Name]]="",#N/A,Table134237122[[#This Row],[Variable Name]])</f>
        <v>#N/A</v>
      </c>
      <c r="F161" s="82" t="str">
        <f>IFERROR(IF(Table134237122[[#This Row],[Variable Name]]="","",IF(AG160&lt;&gt;AG161,"",ABS(Table134237122[[#This Row],[Variable Name]]-C160))),"")</f>
        <v/>
      </c>
      <c r="G161" s="83" t="e">
        <f>IF(Table134237122[[#This Row],[Mean Change]]=1,AVERAGEIFS(Table134237122[MR],Table134237122[Mean Change],1),#N/A)</f>
        <v>#N/A</v>
      </c>
      <c r="H161" s="83" t="e">
        <f>IF(Table134237122[[#This Row],[Mean Change]]=2,AVERAGEIFS(Table134237122[MR],Table134237122[Mean Change],2),#N/A)</f>
        <v>#N/A</v>
      </c>
      <c r="I161" s="83" t="e">
        <f>IF(Table134237122[[#This Row],[Mean Change]]=3,AVERAGEIFS(Table134237122[MR],Table134237122[Mean Change],3),#N/A)</f>
        <v>#N/A</v>
      </c>
      <c r="J161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1" s="84" t="str">
        <f>IF(ISERROR(Table134237122[[#This Row],[Mean Change]]),"",IF(Table134237122[[#This Row],[Variable Name]]="","",IF(Table134237122[[#This Row],[Mean Change]]=1,Table134237122[Variable Name],"")))</f>
        <v/>
      </c>
      <c r="L161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1" s="84" t="str">
        <f>IF(ISERROR(Table134237122[[#This Row],[Mean Change]]),"",IF(Table134237122[[#This Row],[Variable Name]]="","",IF(Table134237122[[#This Row],[Mean Change]]=2,Table134237122[Variable Name],"")))</f>
        <v/>
      </c>
      <c r="N161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1" s="84" t="str">
        <f>IF(ISERROR(Table134237122[[#This Row],[Mean Change]]),"",IF(Table134237122[[#This Row],[Variable Name]]="","",IF(Table134237122[[#This Row],[Mean Change]]=3,Table134237122[Variable Name],"")))</f>
        <v/>
      </c>
      <c r="P161" s="76">
        <v>0.70567999999999997</v>
      </c>
      <c r="Q161" s="84" t="str">
        <f>IF(ISERROR(Table134237122[[#This Row],[Mean Change]]),"",IF(Table134237122[[#This Row],[Variable Name]]="","",IF(Table134237122[[#This Row],[Mean Change]]=4,Table134237122[Variable Name],"")))</f>
        <v/>
      </c>
      <c r="R161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1" s="84" t="str">
        <f>IF(ISERROR(Table134237122[[#This Row],[Mean Change]]),"",IF(Table134237122[[#This Row],[Variable Name]]="","",IF(Table134237122[[#This Row],[Mean Change]]=5,Table134237122[Variable Name],"")))</f>
        <v/>
      </c>
      <c r="T161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1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1" s="86" t="e">
        <f>IF(Table134237122[[#This Row],[Mean Change]]=1,AVERAGEIFS(Table134237122[MR],Table134237122[MR],"&lt;"&amp;Table134237122[[#This Row],[UL MR]],Table134237122[Mean Change],1),#N/A)</f>
        <v>#N/A</v>
      </c>
      <c r="W161" s="86" t="e">
        <f>IF(Table134237122[[#This Row],[Mean Change]]=2,AVERAGEIFS(Table134237122[MR],Table134237122[MR],"&lt;"&amp;Table134237122[[#This Row],[UL MR]],Table134237122[Mean Change],2),#N/A)</f>
        <v>#N/A</v>
      </c>
      <c r="X161" s="86" t="e">
        <f>IF(Table134237122[[#This Row],[Mean Change]]=3,AVERAGEIFS(Table134237122[MR],Table134237122[MR],"&lt;"&amp;Table134237122[[#This Row],[UL MR]],Table134237122[Mean Change],3),#N/A)</f>
        <v>#N/A</v>
      </c>
      <c r="Y161" s="86" t="e">
        <f>Table134237122[[#This Row],[Process Mean]]+(2.66*Table134237122[[#This Row],[MR Bar]])</f>
        <v>#N/A</v>
      </c>
      <c r="Z161" s="86" t="e">
        <f>Table134237122[[#This Row],[2nd Mean]]+(2.66*Table134237122[[#This Row],[MR Bar 2]])</f>
        <v>#N/A</v>
      </c>
      <c r="AA161" s="86" t="e">
        <f>Table134237122[[#This Row],[3rd Mean]]+(2.66*Table134237122[[#This Row],[MR Bar 3]])</f>
        <v>#N/A</v>
      </c>
      <c r="AB161" s="86" t="e">
        <f>Table134237122[[#This Row],[Process Mean]]-(2.66*Table134237122[[#This Row],[MR Bar]])</f>
        <v>#N/A</v>
      </c>
      <c r="AC161" s="86" t="e">
        <f>Table134237122[[#This Row],[2nd Mean]]-(2.66*Table134237122[[#This Row],[MR Bar 2]])</f>
        <v>#N/A</v>
      </c>
      <c r="AD161" s="86" t="e">
        <f>Table134237122[[#This Row],[3rd Mean]]-(2.66*Table134237122[[#This Row],[MR Bar 3]])</f>
        <v>#N/A</v>
      </c>
      <c r="AE161" s="86" t="e">
        <f>IF(Table134237122[[#This Row],[Date]]="",#N/A,IF(Table134237122[[#This Row],[Date]]&lt;$BS$26,#N/A,$BP$26))</f>
        <v>#N/A</v>
      </c>
      <c r="AF161" s="87">
        <f>MAX(Table134237122[Cohort Size])*2</f>
        <v>1264</v>
      </c>
      <c r="AG161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1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1" s="90" t="e">
        <f>IF(Table134237122[[#This Row],[Mean Change]]=1,(Table134237122[[#This Row],[Standard Deviation]]*3)+$T161,#N/A)</f>
        <v>#N/A</v>
      </c>
      <c r="AJ161" s="90" t="e">
        <f>IF(Table134237122[[#This Row],[Mean Change]]=1,$T161-(Table134237122[[#This Row],[Standard Deviation]]*3),#N/A)</f>
        <v>#N/A</v>
      </c>
      <c r="AK161" s="90" t="e">
        <f>IF(Table134237122[[#This Row],[Mean Change]]=2,(Table134237122[[#This Row],[Standard Deviation]]*3)+$T161,#N/A)</f>
        <v>#N/A</v>
      </c>
      <c r="AL161" s="90" t="e">
        <f>IF(Table134237122[[#This Row],[Mean Change]]=2,$T161-(Table134237122[[#This Row],[Standard Deviation]]*3),#N/A)</f>
        <v>#N/A</v>
      </c>
      <c r="AM161" s="90" t="e">
        <f>IF(Table134237122[[#This Row],[Mean Change]]=3,(Table134237122[[#This Row],[Standard Deviation]]*3)+$T161,#N/A)</f>
        <v>#N/A</v>
      </c>
      <c r="AN161" s="90" t="e">
        <f>IF(Table134237122[[#This Row],[Mean Change]]=3,$T161-(Table134237122[[#This Row],[Standard Deviation]]*3),#N/A)</f>
        <v>#N/A</v>
      </c>
      <c r="AO161" s="55">
        <v>0.71613171756220007</v>
      </c>
      <c r="AP161" s="55">
        <v>0.6952282824378001</v>
      </c>
      <c r="AQ161" s="90" t="e">
        <f>IF(Table134237122[[#This Row],[Mean Change]]=5,(Table134237122[[#This Row],[Standard Deviation]]*3)+$T161,#N/A)</f>
        <v>#N/A</v>
      </c>
      <c r="AR161" s="90" t="e">
        <f>IF(Table134237122[[#This Row],[Mean Change]]=5,$T161-(Table134237122[[#This Row],[Standard Deviation]]*3),#N/A)</f>
        <v>#N/A</v>
      </c>
    </row>
    <row r="162" spans="2:44" ht="12.75" customHeight="1" x14ac:dyDescent="0.25">
      <c r="B162" s="9"/>
      <c r="C162" s="80"/>
      <c r="D162" s="81"/>
      <c r="E162" s="81" t="e">
        <f>IF(Table134237122[[#This Row],[Variable Name]]="",#N/A,Table134237122[[#This Row],[Variable Name]])</f>
        <v>#N/A</v>
      </c>
      <c r="F162" s="82" t="str">
        <f>IFERROR(IF(Table134237122[[#This Row],[Variable Name]]="","",IF(AG161&lt;&gt;AG162,"",ABS(Table134237122[[#This Row],[Variable Name]]-C161))),"")</f>
        <v/>
      </c>
      <c r="G162" s="83" t="e">
        <f>IF(Table134237122[[#This Row],[Mean Change]]=1,AVERAGEIFS(Table134237122[MR],Table134237122[Mean Change],1),#N/A)</f>
        <v>#N/A</v>
      </c>
      <c r="H162" s="83" t="e">
        <f>IF(Table134237122[[#This Row],[Mean Change]]=2,AVERAGEIFS(Table134237122[MR],Table134237122[Mean Change],2),#N/A)</f>
        <v>#N/A</v>
      </c>
      <c r="I162" s="83" t="e">
        <f>IF(Table134237122[[#This Row],[Mean Change]]=3,AVERAGEIFS(Table134237122[MR],Table134237122[Mean Change],3),#N/A)</f>
        <v>#N/A</v>
      </c>
      <c r="J162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2" s="84" t="str">
        <f>IF(ISERROR(Table134237122[[#This Row],[Mean Change]]),"",IF(Table134237122[[#This Row],[Variable Name]]="","",IF(Table134237122[[#This Row],[Mean Change]]=1,Table134237122[Variable Name],"")))</f>
        <v/>
      </c>
      <c r="L162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2" s="84" t="str">
        <f>IF(ISERROR(Table134237122[[#This Row],[Mean Change]]),"",IF(Table134237122[[#This Row],[Variable Name]]="","",IF(Table134237122[[#This Row],[Mean Change]]=2,Table134237122[Variable Name],"")))</f>
        <v/>
      </c>
      <c r="N162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2" s="84" t="str">
        <f>IF(ISERROR(Table134237122[[#This Row],[Mean Change]]),"",IF(Table134237122[[#This Row],[Variable Name]]="","",IF(Table134237122[[#This Row],[Mean Change]]=3,Table134237122[Variable Name],"")))</f>
        <v/>
      </c>
      <c r="P162" s="76">
        <v>0.70567999999999997</v>
      </c>
      <c r="Q162" s="84" t="str">
        <f>IF(ISERROR(Table134237122[[#This Row],[Mean Change]]),"",IF(Table134237122[[#This Row],[Variable Name]]="","",IF(Table134237122[[#This Row],[Mean Change]]=4,Table134237122[Variable Name],"")))</f>
        <v/>
      </c>
      <c r="R162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2" s="84" t="str">
        <f>IF(ISERROR(Table134237122[[#This Row],[Mean Change]]),"",IF(Table134237122[[#This Row],[Variable Name]]="","",IF(Table134237122[[#This Row],[Mean Change]]=5,Table134237122[Variable Name],"")))</f>
        <v/>
      </c>
      <c r="T162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2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2" s="86" t="e">
        <f>IF(Table134237122[[#This Row],[Mean Change]]=1,AVERAGEIFS(Table134237122[MR],Table134237122[MR],"&lt;"&amp;Table134237122[[#This Row],[UL MR]],Table134237122[Mean Change],1),#N/A)</f>
        <v>#N/A</v>
      </c>
      <c r="W162" s="86" t="e">
        <f>IF(Table134237122[[#This Row],[Mean Change]]=2,AVERAGEIFS(Table134237122[MR],Table134237122[MR],"&lt;"&amp;Table134237122[[#This Row],[UL MR]],Table134237122[Mean Change],2),#N/A)</f>
        <v>#N/A</v>
      </c>
      <c r="X162" s="86" t="e">
        <f>IF(Table134237122[[#This Row],[Mean Change]]=3,AVERAGEIFS(Table134237122[MR],Table134237122[MR],"&lt;"&amp;Table134237122[[#This Row],[UL MR]],Table134237122[Mean Change],3),#N/A)</f>
        <v>#N/A</v>
      </c>
      <c r="Y162" s="86" t="e">
        <f>Table134237122[[#This Row],[Process Mean]]+(2.66*Table134237122[[#This Row],[MR Bar]])</f>
        <v>#N/A</v>
      </c>
      <c r="Z162" s="86" t="e">
        <f>Table134237122[[#This Row],[2nd Mean]]+(2.66*Table134237122[[#This Row],[MR Bar 2]])</f>
        <v>#N/A</v>
      </c>
      <c r="AA162" s="86" t="e">
        <f>Table134237122[[#This Row],[3rd Mean]]+(2.66*Table134237122[[#This Row],[MR Bar 3]])</f>
        <v>#N/A</v>
      </c>
      <c r="AB162" s="86" t="e">
        <f>Table134237122[[#This Row],[Process Mean]]-(2.66*Table134237122[[#This Row],[MR Bar]])</f>
        <v>#N/A</v>
      </c>
      <c r="AC162" s="86" t="e">
        <f>Table134237122[[#This Row],[2nd Mean]]-(2.66*Table134237122[[#This Row],[MR Bar 2]])</f>
        <v>#N/A</v>
      </c>
      <c r="AD162" s="86" t="e">
        <f>Table134237122[[#This Row],[3rd Mean]]-(2.66*Table134237122[[#This Row],[MR Bar 3]])</f>
        <v>#N/A</v>
      </c>
      <c r="AE162" s="86" t="e">
        <f>IF(Table134237122[[#This Row],[Date]]="",#N/A,IF(Table134237122[[#This Row],[Date]]&lt;$BS$26,#N/A,$BP$26))</f>
        <v>#N/A</v>
      </c>
      <c r="AF162" s="87">
        <f>MAX(Table134237122[Cohort Size])*2</f>
        <v>1264</v>
      </c>
      <c r="AG162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2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2" s="90" t="e">
        <f>IF(Table134237122[[#This Row],[Mean Change]]=1,(Table134237122[[#This Row],[Standard Deviation]]*3)+$T162,#N/A)</f>
        <v>#N/A</v>
      </c>
      <c r="AJ162" s="90" t="e">
        <f>IF(Table134237122[[#This Row],[Mean Change]]=1,$T162-(Table134237122[[#This Row],[Standard Deviation]]*3),#N/A)</f>
        <v>#N/A</v>
      </c>
      <c r="AK162" s="90" t="e">
        <f>IF(Table134237122[[#This Row],[Mean Change]]=2,(Table134237122[[#This Row],[Standard Deviation]]*3)+$T162,#N/A)</f>
        <v>#N/A</v>
      </c>
      <c r="AL162" s="90" t="e">
        <f>IF(Table134237122[[#This Row],[Mean Change]]=2,$T162-(Table134237122[[#This Row],[Standard Deviation]]*3),#N/A)</f>
        <v>#N/A</v>
      </c>
      <c r="AM162" s="90" t="e">
        <f>IF(Table134237122[[#This Row],[Mean Change]]=3,(Table134237122[[#This Row],[Standard Deviation]]*3)+$T162,#N/A)</f>
        <v>#N/A</v>
      </c>
      <c r="AN162" s="90" t="e">
        <f>IF(Table134237122[[#This Row],[Mean Change]]=3,$T162-(Table134237122[[#This Row],[Standard Deviation]]*3),#N/A)</f>
        <v>#N/A</v>
      </c>
      <c r="AO162" s="55">
        <v>0.71613171756220007</v>
      </c>
      <c r="AP162" s="55">
        <v>0.6952282824378001</v>
      </c>
      <c r="AQ162" s="90" t="e">
        <f>IF(Table134237122[[#This Row],[Mean Change]]=5,(Table134237122[[#This Row],[Standard Deviation]]*3)+$T162,#N/A)</f>
        <v>#N/A</v>
      </c>
      <c r="AR162" s="90" t="e">
        <f>IF(Table134237122[[#This Row],[Mean Change]]=5,$T162-(Table134237122[[#This Row],[Standard Deviation]]*3),#N/A)</f>
        <v>#N/A</v>
      </c>
    </row>
    <row r="163" spans="2:44" ht="12.75" customHeight="1" x14ac:dyDescent="0.25">
      <c r="B163" s="9"/>
      <c r="C163" s="80"/>
      <c r="D163" s="81"/>
      <c r="E163" s="81" t="e">
        <f>IF(Table134237122[[#This Row],[Variable Name]]="",#N/A,Table134237122[[#This Row],[Variable Name]])</f>
        <v>#N/A</v>
      </c>
      <c r="F163" s="82" t="str">
        <f>IFERROR(IF(Table134237122[[#This Row],[Variable Name]]="","",IF(AG162&lt;&gt;AG163,"",ABS(Table134237122[[#This Row],[Variable Name]]-C162))),"")</f>
        <v/>
      </c>
      <c r="G163" s="83" t="e">
        <f>IF(Table134237122[[#This Row],[Mean Change]]=1,AVERAGEIFS(Table134237122[MR],Table134237122[Mean Change],1),#N/A)</f>
        <v>#N/A</v>
      </c>
      <c r="H163" s="83" t="e">
        <f>IF(Table134237122[[#This Row],[Mean Change]]=2,AVERAGEIFS(Table134237122[MR],Table134237122[Mean Change],2),#N/A)</f>
        <v>#N/A</v>
      </c>
      <c r="I163" s="83" t="e">
        <f>IF(Table134237122[[#This Row],[Mean Change]]=3,AVERAGEIFS(Table134237122[MR],Table134237122[Mean Change],3),#N/A)</f>
        <v>#N/A</v>
      </c>
      <c r="J163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3" s="84" t="str">
        <f>IF(ISERROR(Table134237122[[#This Row],[Mean Change]]),"",IF(Table134237122[[#This Row],[Variable Name]]="","",IF(Table134237122[[#This Row],[Mean Change]]=1,Table134237122[Variable Name],"")))</f>
        <v/>
      </c>
      <c r="L163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3" s="84" t="str">
        <f>IF(ISERROR(Table134237122[[#This Row],[Mean Change]]),"",IF(Table134237122[[#This Row],[Variable Name]]="","",IF(Table134237122[[#This Row],[Mean Change]]=2,Table134237122[Variable Name],"")))</f>
        <v/>
      </c>
      <c r="N163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3" s="84" t="str">
        <f>IF(ISERROR(Table134237122[[#This Row],[Mean Change]]),"",IF(Table134237122[[#This Row],[Variable Name]]="","",IF(Table134237122[[#This Row],[Mean Change]]=3,Table134237122[Variable Name],"")))</f>
        <v/>
      </c>
      <c r="P163" s="76">
        <v>0.70567999999999997</v>
      </c>
      <c r="Q163" s="84" t="str">
        <f>IF(ISERROR(Table134237122[[#This Row],[Mean Change]]),"",IF(Table134237122[[#This Row],[Variable Name]]="","",IF(Table134237122[[#This Row],[Mean Change]]=4,Table134237122[Variable Name],"")))</f>
        <v/>
      </c>
      <c r="R163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3" s="84" t="str">
        <f>IF(ISERROR(Table134237122[[#This Row],[Mean Change]]),"",IF(Table134237122[[#This Row],[Variable Name]]="","",IF(Table134237122[[#This Row],[Mean Change]]=5,Table134237122[Variable Name],"")))</f>
        <v/>
      </c>
      <c r="T163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3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3" s="86" t="e">
        <f>IF(Table134237122[[#This Row],[Mean Change]]=1,AVERAGEIFS(Table134237122[MR],Table134237122[MR],"&lt;"&amp;Table134237122[[#This Row],[UL MR]],Table134237122[Mean Change],1),#N/A)</f>
        <v>#N/A</v>
      </c>
      <c r="W163" s="86" t="e">
        <f>IF(Table134237122[[#This Row],[Mean Change]]=2,AVERAGEIFS(Table134237122[MR],Table134237122[MR],"&lt;"&amp;Table134237122[[#This Row],[UL MR]],Table134237122[Mean Change],2),#N/A)</f>
        <v>#N/A</v>
      </c>
      <c r="X163" s="86" t="e">
        <f>IF(Table134237122[[#This Row],[Mean Change]]=3,AVERAGEIFS(Table134237122[MR],Table134237122[MR],"&lt;"&amp;Table134237122[[#This Row],[UL MR]],Table134237122[Mean Change],3),#N/A)</f>
        <v>#N/A</v>
      </c>
      <c r="Y163" s="86" t="e">
        <f>Table134237122[[#This Row],[Process Mean]]+(2.66*Table134237122[[#This Row],[MR Bar]])</f>
        <v>#N/A</v>
      </c>
      <c r="Z163" s="86" t="e">
        <f>Table134237122[[#This Row],[2nd Mean]]+(2.66*Table134237122[[#This Row],[MR Bar 2]])</f>
        <v>#N/A</v>
      </c>
      <c r="AA163" s="86" t="e">
        <f>Table134237122[[#This Row],[3rd Mean]]+(2.66*Table134237122[[#This Row],[MR Bar 3]])</f>
        <v>#N/A</v>
      </c>
      <c r="AB163" s="86" t="e">
        <f>Table134237122[[#This Row],[Process Mean]]-(2.66*Table134237122[[#This Row],[MR Bar]])</f>
        <v>#N/A</v>
      </c>
      <c r="AC163" s="86" t="e">
        <f>Table134237122[[#This Row],[2nd Mean]]-(2.66*Table134237122[[#This Row],[MR Bar 2]])</f>
        <v>#N/A</v>
      </c>
      <c r="AD163" s="86" t="e">
        <f>Table134237122[[#This Row],[3rd Mean]]-(2.66*Table134237122[[#This Row],[MR Bar 3]])</f>
        <v>#N/A</v>
      </c>
      <c r="AE163" s="86" t="e">
        <f>IF(Table134237122[[#This Row],[Date]]="",#N/A,IF(Table134237122[[#This Row],[Date]]&lt;$BS$26,#N/A,$BP$26))</f>
        <v>#N/A</v>
      </c>
      <c r="AF163" s="87">
        <f>MAX(Table134237122[Cohort Size])*2</f>
        <v>1264</v>
      </c>
      <c r="AG163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3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3" s="90" t="e">
        <f>IF(Table134237122[[#This Row],[Mean Change]]=1,(Table134237122[[#This Row],[Standard Deviation]]*3)+$T163,#N/A)</f>
        <v>#N/A</v>
      </c>
      <c r="AJ163" s="90" t="e">
        <f>IF(Table134237122[[#This Row],[Mean Change]]=1,$T163-(Table134237122[[#This Row],[Standard Deviation]]*3),#N/A)</f>
        <v>#N/A</v>
      </c>
      <c r="AK163" s="90" t="e">
        <f>IF(Table134237122[[#This Row],[Mean Change]]=2,(Table134237122[[#This Row],[Standard Deviation]]*3)+$T163,#N/A)</f>
        <v>#N/A</v>
      </c>
      <c r="AL163" s="90" t="e">
        <f>IF(Table134237122[[#This Row],[Mean Change]]=2,$T163-(Table134237122[[#This Row],[Standard Deviation]]*3),#N/A)</f>
        <v>#N/A</v>
      </c>
      <c r="AM163" s="90" t="e">
        <f>IF(Table134237122[[#This Row],[Mean Change]]=3,(Table134237122[[#This Row],[Standard Deviation]]*3)+$T163,#N/A)</f>
        <v>#N/A</v>
      </c>
      <c r="AN163" s="90" t="e">
        <f>IF(Table134237122[[#This Row],[Mean Change]]=3,$T163-(Table134237122[[#This Row],[Standard Deviation]]*3),#N/A)</f>
        <v>#N/A</v>
      </c>
      <c r="AO163" s="55">
        <v>0.71613171756220007</v>
      </c>
      <c r="AP163" s="55">
        <v>0.6952282824378001</v>
      </c>
      <c r="AQ163" s="90" t="e">
        <f>IF(Table134237122[[#This Row],[Mean Change]]=5,(Table134237122[[#This Row],[Standard Deviation]]*3)+$T163,#N/A)</f>
        <v>#N/A</v>
      </c>
      <c r="AR163" s="90" t="e">
        <f>IF(Table134237122[[#This Row],[Mean Change]]=5,$T163-(Table134237122[[#This Row],[Standard Deviation]]*3),#N/A)</f>
        <v>#N/A</v>
      </c>
    </row>
    <row r="164" spans="2:44" ht="12.75" customHeight="1" x14ac:dyDescent="0.25">
      <c r="B164" s="9"/>
      <c r="C164" s="80"/>
      <c r="D164" s="81"/>
      <c r="E164" s="81" t="e">
        <f>IF(Table134237122[[#This Row],[Variable Name]]="",#N/A,Table134237122[[#This Row],[Variable Name]])</f>
        <v>#N/A</v>
      </c>
      <c r="F164" s="82" t="str">
        <f>IFERROR(IF(Table134237122[[#This Row],[Variable Name]]="","",IF(AG163&lt;&gt;AG164,"",ABS(Table134237122[[#This Row],[Variable Name]]-C163))),"")</f>
        <v/>
      </c>
      <c r="G164" s="83" t="e">
        <f>IF(Table134237122[[#This Row],[Mean Change]]=1,AVERAGEIFS(Table134237122[MR],Table134237122[Mean Change],1),#N/A)</f>
        <v>#N/A</v>
      </c>
      <c r="H164" s="83" t="e">
        <f>IF(Table134237122[[#This Row],[Mean Change]]=2,AVERAGEIFS(Table134237122[MR],Table134237122[Mean Change],2),#N/A)</f>
        <v>#N/A</v>
      </c>
      <c r="I164" s="83" t="e">
        <f>IF(Table134237122[[#This Row],[Mean Change]]=3,AVERAGEIFS(Table134237122[MR],Table134237122[Mean Change],3),#N/A)</f>
        <v>#N/A</v>
      </c>
      <c r="J164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4" s="84" t="str">
        <f>IF(ISERROR(Table134237122[[#This Row],[Mean Change]]),"",IF(Table134237122[[#This Row],[Variable Name]]="","",IF(Table134237122[[#This Row],[Mean Change]]=1,Table134237122[Variable Name],"")))</f>
        <v/>
      </c>
      <c r="L164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4" s="84" t="str">
        <f>IF(ISERROR(Table134237122[[#This Row],[Mean Change]]),"",IF(Table134237122[[#This Row],[Variable Name]]="","",IF(Table134237122[[#This Row],[Mean Change]]=2,Table134237122[Variable Name],"")))</f>
        <v/>
      </c>
      <c r="N164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4" s="84" t="str">
        <f>IF(ISERROR(Table134237122[[#This Row],[Mean Change]]),"",IF(Table134237122[[#This Row],[Variable Name]]="","",IF(Table134237122[[#This Row],[Mean Change]]=3,Table134237122[Variable Name],"")))</f>
        <v/>
      </c>
      <c r="P164" s="76">
        <v>0.70567999999999997</v>
      </c>
      <c r="Q164" s="84" t="str">
        <f>IF(ISERROR(Table134237122[[#This Row],[Mean Change]]),"",IF(Table134237122[[#This Row],[Variable Name]]="","",IF(Table134237122[[#This Row],[Mean Change]]=4,Table134237122[Variable Name],"")))</f>
        <v/>
      </c>
      <c r="R164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4" s="84" t="str">
        <f>IF(ISERROR(Table134237122[[#This Row],[Mean Change]]),"",IF(Table134237122[[#This Row],[Variable Name]]="","",IF(Table134237122[[#This Row],[Mean Change]]=5,Table134237122[Variable Name],"")))</f>
        <v/>
      </c>
      <c r="T164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4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4" s="86" t="e">
        <f>IF(Table134237122[[#This Row],[Mean Change]]=1,AVERAGEIFS(Table134237122[MR],Table134237122[MR],"&lt;"&amp;Table134237122[[#This Row],[UL MR]],Table134237122[Mean Change],1),#N/A)</f>
        <v>#N/A</v>
      </c>
      <c r="W164" s="86" t="e">
        <f>IF(Table134237122[[#This Row],[Mean Change]]=2,AVERAGEIFS(Table134237122[MR],Table134237122[MR],"&lt;"&amp;Table134237122[[#This Row],[UL MR]],Table134237122[Mean Change],2),#N/A)</f>
        <v>#N/A</v>
      </c>
      <c r="X164" s="86" t="e">
        <f>IF(Table134237122[[#This Row],[Mean Change]]=3,AVERAGEIFS(Table134237122[MR],Table134237122[MR],"&lt;"&amp;Table134237122[[#This Row],[UL MR]],Table134237122[Mean Change],3),#N/A)</f>
        <v>#N/A</v>
      </c>
      <c r="Y164" s="86" t="e">
        <f>Table134237122[[#This Row],[Process Mean]]+(2.66*Table134237122[[#This Row],[MR Bar]])</f>
        <v>#N/A</v>
      </c>
      <c r="Z164" s="86" t="e">
        <f>Table134237122[[#This Row],[2nd Mean]]+(2.66*Table134237122[[#This Row],[MR Bar 2]])</f>
        <v>#N/A</v>
      </c>
      <c r="AA164" s="86" t="e">
        <f>Table134237122[[#This Row],[3rd Mean]]+(2.66*Table134237122[[#This Row],[MR Bar 3]])</f>
        <v>#N/A</v>
      </c>
      <c r="AB164" s="86" t="e">
        <f>Table134237122[[#This Row],[Process Mean]]-(2.66*Table134237122[[#This Row],[MR Bar]])</f>
        <v>#N/A</v>
      </c>
      <c r="AC164" s="86" t="e">
        <f>Table134237122[[#This Row],[2nd Mean]]-(2.66*Table134237122[[#This Row],[MR Bar 2]])</f>
        <v>#N/A</v>
      </c>
      <c r="AD164" s="86" t="e">
        <f>Table134237122[[#This Row],[3rd Mean]]-(2.66*Table134237122[[#This Row],[MR Bar 3]])</f>
        <v>#N/A</v>
      </c>
      <c r="AE164" s="86" t="e">
        <f>IF(Table134237122[[#This Row],[Date]]="",#N/A,IF(Table134237122[[#This Row],[Date]]&lt;$BS$26,#N/A,$BP$26))</f>
        <v>#N/A</v>
      </c>
      <c r="AF164" s="87">
        <f>MAX(Table134237122[Cohort Size])*2</f>
        <v>1264</v>
      </c>
      <c r="AG164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4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4" s="90" t="e">
        <f>IF(Table134237122[[#This Row],[Mean Change]]=1,(Table134237122[[#This Row],[Standard Deviation]]*3)+$T164,#N/A)</f>
        <v>#N/A</v>
      </c>
      <c r="AJ164" s="90" t="e">
        <f>IF(Table134237122[[#This Row],[Mean Change]]=1,$T164-(Table134237122[[#This Row],[Standard Deviation]]*3),#N/A)</f>
        <v>#N/A</v>
      </c>
      <c r="AK164" s="90" t="e">
        <f>IF(Table134237122[[#This Row],[Mean Change]]=2,(Table134237122[[#This Row],[Standard Deviation]]*3)+$T164,#N/A)</f>
        <v>#N/A</v>
      </c>
      <c r="AL164" s="90" t="e">
        <f>IF(Table134237122[[#This Row],[Mean Change]]=2,$T164-(Table134237122[[#This Row],[Standard Deviation]]*3),#N/A)</f>
        <v>#N/A</v>
      </c>
      <c r="AM164" s="90" t="e">
        <f>IF(Table134237122[[#This Row],[Mean Change]]=3,(Table134237122[[#This Row],[Standard Deviation]]*3)+$T164,#N/A)</f>
        <v>#N/A</v>
      </c>
      <c r="AN164" s="90" t="e">
        <f>IF(Table134237122[[#This Row],[Mean Change]]=3,$T164-(Table134237122[[#This Row],[Standard Deviation]]*3),#N/A)</f>
        <v>#N/A</v>
      </c>
      <c r="AO164" s="55">
        <v>0.71613171756220007</v>
      </c>
      <c r="AP164" s="55">
        <v>0.6952282824378001</v>
      </c>
      <c r="AQ164" s="90" t="e">
        <f>IF(Table134237122[[#This Row],[Mean Change]]=5,(Table134237122[[#This Row],[Standard Deviation]]*3)+$T164,#N/A)</f>
        <v>#N/A</v>
      </c>
      <c r="AR164" s="90" t="e">
        <f>IF(Table134237122[[#This Row],[Mean Change]]=5,$T164-(Table134237122[[#This Row],[Standard Deviation]]*3),#N/A)</f>
        <v>#N/A</v>
      </c>
    </row>
    <row r="165" spans="2:44" ht="12.75" customHeight="1" x14ac:dyDescent="0.25">
      <c r="B165" s="9"/>
      <c r="C165" s="80"/>
      <c r="D165" s="81"/>
      <c r="E165" s="81" t="e">
        <f>IF(Table134237122[[#This Row],[Variable Name]]="",#N/A,Table134237122[[#This Row],[Variable Name]])</f>
        <v>#N/A</v>
      </c>
      <c r="F165" s="82" t="str">
        <f>IFERROR(IF(Table134237122[[#This Row],[Variable Name]]="","",IF(AG164&lt;&gt;AG165,"",ABS(Table134237122[[#This Row],[Variable Name]]-C164))),"")</f>
        <v/>
      </c>
      <c r="G165" s="83" t="e">
        <f>IF(Table134237122[[#This Row],[Mean Change]]=1,AVERAGEIFS(Table134237122[MR],Table134237122[Mean Change],1),#N/A)</f>
        <v>#N/A</v>
      </c>
      <c r="H165" s="83" t="e">
        <f>IF(Table134237122[[#This Row],[Mean Change]]=2,AVERAGEIFS(Table134237122[MR],Table134237122[Mean Change],2),#N/A)</f>
        <v>#N/A</v>
      </c>
      <c r="I165" s="83" t="e">
        <f>IF(Table134237122[[#This Row],[Mean Change]]=3,AVERAGEIFS(Table134237122[MR],Table134237122[Mean Change],3),#N/A)</f>
        <v>#N/A</v>
      </c>
      <c r="J165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5" s="84" t="str">
        <f>IF(ISERROR(Table134237122[[#This Row],[Mean Change]]),"",IF(Table134237122[[#This Row],[Variable Name]]="","",IF(Table134237122[[#This Row],[Mean Change]]=1,Table134237122[Variable Name],"")))</f>
        <v/>
      </c>
      <c r="L165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5" s="84" t="str">
        <f>IF(ISERROR(Table134237122[[#This Row],[Mean Change]]),"",IF(Table134237122[[#This Row],[Variable Name]]="","",IF(Table134237122[[#This Row],[Mean Change]]=2,Table134237122[Variable Name],"")))</f>
        <v/>
      </c>
      <c r="N165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5" s="84" t="str">
        <f>IF(ISERROR(Table134237122[[#This Row],[Mean Change]]),"",IF(Table134237122[[#This Row],[Variable Name]]="","",IF(Table134237122[[#This Row],[Mean Change]]=3,Table134237122[Variable Name],"")))</f>
        <v/>
      </c>
      <c r="P165" s="76">
        <v>0.70567999999999997</v>
      </c>
      <c r="Q165" s="84" t="str">
        <f>IF(ISERROR(Table134237122[[#This Row],[Mean Change]]),"",IF(Table134237122[[#This Row],[Variable Name]]="","",IF(Table134237122[[#This Row],[Mean Change]]=4,Table134237122[Variable Name],"")))</f>
        <v/>
      </c>
      <c r="R165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5" s="84" t="str">
        <f>IF(ISERROR(Table134237122[[#This Row],[Mean Change]]),"",IF(Table134237122[[#This Row],[Variable Name]]="","",IF(Table134237122[[#This Row],[Mean Change]]=5,Table134237122[Variable Name],"")))</f>
        <v/>
      </c>
      <c r="T165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5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5" s="86" t="e">
        <f>IF(Table134237122[[#This Row],[Mean Change]]=1,AVERAGEIFS(Table134237122[MR],Table134237122[MR],"&lt;"&amp;Table134237122[[#This Row],[UL MR]],Table134237122[Mean Change],1),#N/A)</f>
        <v>#N/A</v>
      </c>
      <c r="W165" s="86" t="e">
        <f>IF(Table134237122[[#This Row],[Mean Change]]=2,AVERAGEIFS(Table134237122[MR],Table134237122[MR],"&lt;"&amp;Table134237122[[#This Row],[UL MR]],Table134237122[Mean Change],2),#N/A)</f>
        <v>#N/A</v>
      </c>
      <c r="X165" s="86" t="e">
        <f>IF(Table134237122[[#This Row],[Mean Change]]=3,AVERAGEIFS(Table134237122[MR],Table134237122[MR],"&lt;"&amp;Table134237122[[#This Row],[UL MR]],Table134237122[Mean Change],3),#N/A)</f>
        <v>#N/A</v>
      </c>
      <c r="Y165" s="86" t="e">
        <f>Table134237122[[#This Row],[Process Mean]]+(2.66*Table134237122[[#This Row],[MR Bar]])</f>
        <v>#N/A</v>
      </c>
      <c r="Z165" s="86" t="e">
        <f>Table134237122[[#This Row],[2nd Mean]]+(2.66*Table134237122[[#This Row],[MR Bar 2]])</f>
        <v>#N/A</v>
      </c>
      <c r="AA165" s="86" t="e">
        <f>Table134237122[[#This Row],[3rd Mean]]+(2.66*Table134237122[[#This Row],[MR Bar 3]])</f>
        <v>#N/A</v>
      </c>
      <c r="AB165" s="86" t="e">
        <f>Table134237122[[#This Row],[Process Mean]]-(2.66*Table134237122[[#This Row],[MR Bar]])</f>
        <v>#N/A</v>
      </c>
      <c r="AC165" s="86" t="e">
        <f>Table134237122[[#This Row],[2nd Mean]]-(2.66*Table134237122[[#This Row],[MR Bar 2]])</f>
        <v>#N/A</v>
      </c>
      <c r="AD165" s="86" t="e">
        <f>Table134237122[[#This Row],[3rd Mean]]-(2.66*Table134237122[[#This Row],[MR Bar 3]])</f>
        <v>#N/A</v>
      </c>
      <c r="AE165" s="86" t="e">
        <f>IF(Table134237122[[#This Row],[Date]]="",#N/A,IF(Table134237122[[#This Row],[Date]]&lt;$BS$26,#N/A,$BP$26))</f>
        <v>#N/A</v>
      </c>
      <c r="AF165" s="87">
        <f>MAX(Table134237122[Cohort Size])*2</f>
        <v>1264</v>
      </c>
      <c r="AG165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5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5" s="90" t="e">
        <f>IF(Table134237122[[#This Row],[Mean Change]]=1,(Table134237122[[#This Row],[Standard Deviation]]*3)+$T165,#N/A)</f>
        <v>#N/A</v>
      </c>
      <c r="AJ165" s="90" t="e">
        <f>IF(Table134237122[[#This Row],[Mean Change]]=1,$T165-(Table134237122[[#This Row],[Standard Deviation]]*3),#N/A)</f>
        <v>#N/A</v>
      </c>
      <c r="AK165" s="90" t="e">
        <f>IF(Table134237122[[#This Row],[Mean Change]]=2,(Table134237122[[#This Row],[Standard Deviation]]*3)+$T165,#N/A)</f>
        <v>#N/A</v>
      </c>
      <c r="AL165" s="90" t="e">
        <f>IF(Table134237122[[#This Row],[Mean Change]]=2,$T165-(Table134237122[[#This Row],[Standard Deviation]]*3),#N/A)</f>
        <v>#N/A</v>
      </c>
      <c r="AM165" s="90" t="e">
        <f>IF(Table134237122[[#This Row],[Mean Change]]=3,(Table134237122[[#This Row],[Standard Deviation]]*3)+$T165,#N/A)</f>
        <v>#N/A</v>
      </c>
      <c r="AN165" s="90" t="e">
        <f>IF(Table134237122[[#This Row],[Mean Change]]=3,$T165-(Table134237122[[#This Row],[Standard Deviation]]*3),#N/A)</f>
        <v>#N/A</v>
      </c>
      <c r="AO165" s="55">
        <v>0.71613171756220007</v>
      </c>
      <c r="AP165" s="55">
        <v>0.6952282824378001</v>
      </c>
      <c r="AQ165" s="90" t="e">
        <f>IF(Table134237122[[#This Row],[Mean Change]]=5,(Table134237122[[#This Row],[Standard Deviation]]*3)+$T165,#N/A)</f>
        <v>#N/A</v>
      </c>
      <c r="AR165" s="90" t="e">
        <f>IF(Table134237122[[#This Row],[Mean Change]]=5,$T165-(Table134237122[[#This Row],[Standard Deviation]]*3),#N/A)</f>
        <v>#N/A</v>
      </c>
    </row>
    <row r="166" spans="2:44" ht="12.75" customHeight="1" x14ac:dyDescent="0.25">
      <c r="B166" s="9"/>
      <c r="C166" s="80"/>
      <c r="D166" s="81"/>
      <c r="E166" s="81" t="e">
        <f>IF(Table134237122[[#This Row],[Variable Name]]="",#N/A,Table134237122[[#This Row],[Variable Name]])</f>
        <v>#N/A</v>
      </c>
      <c r="F166" s="82" t="str">
        <f>IFERROR(IF(Table134237122[[#This Row],[Variable Name]]="","",IF(AG165&lt;&gt;AG166,"",ABS(Table134237122[[#This Row],[Variable Name]]-C165))),"")</f>
        <v/>
      </c>
      <c r="G166" s="83" t="e">
        <f>IF(Table134237122[[#This Row],[Mean Change]]=1,AVERAGEIFS(Table134237122[MR],Table134237122[Mean Change],1),#N/A)</f>
        <v>#N/A</v>
      </c>
      <c r="H166" s="83" t="e">
        <f>IF(Table134237122[[#This Row],[Mean Change]]=2,AVERAGEIFS(Table134237122[MR],Table134237122[Mean Change],2),#N/A)</f>
        <v>#N/A</v>
      </c>
      <c r="I166" s="83" t="e">
        <f>IF(Table134237122[[#This Row],[Mean Change]]=3,AVERAGEIFS(Table134237122[MR],Table134237122[Mean Change],3),#N/A)</f>
        <v>#N/A</v>
      </c>
      <c r="J166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6" s="84" t="str">
        <f>IF(ISERROR(Table134237122[[#This Row],[Mean Change]]),"",IF(Table134237122[[#This Row],[Variable Name]]="","",IF(Table134237122[[#This Row],[Mean Change]]=1,Table134237122[Variable Name],"")))</f>
        <v/>
      </c>
      <c r="L166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6" s="84" t="str">
        <f>IF(ISERROR(Table134237122[[#This Row],[Mean Change]]),"",IF(Table134237122[[#This Row],[Variable Name]]="","",IF(Table134237122[[#This Row],[Mean Change]]=2,Table134237122[Variable Name],"")))</f>
        <v/>
      </c>
      <c r="N166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6" s="84" t="str">
        <f>IF(ISERROR(Table134237122[[#This Row],[Mean Change]]),"",IF(Table134237122[[#This Row],[Variable Name]]="","",IF(Table134237122[[#This Row],[Mean Change]]=3,Table134237122[Variable Name],"")))</f>
        <v/>
      </c>
      <c r="P166" s="76">
        <v>0.70567999999999997</v>
      </c>
      <c r="Q166" s="84" t="str">
        <f>IF(ISERROR(Table134237122[[#This Row],[Mean Change]]),"",IF(Table134237122[[#This Row],[Variable Name]]="","",IF(Table134237122[[#This Row],[Mean Change]]=4,Table134237122[Variable Name],"")))</f>
        <v/>
      </c>
      <c r="R166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6" s="84" t="str">
        <f>IF(ISERROR(Table134237122[[#This Row],[Mean Change]]),"",IF(Table134237122[[#This Row],[Variable Name]]="","",IF(Table134237122[[#This Row],[Mean Change]]=5,Table134237122[Variable Name],"")))</f>
        <v/>
      </c>
      <c r="T166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6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6" s="86" t="e">
        <f>IF(Table134237122[[#This Row],[Mean Change]]=1,AVERAGEIFS(Table134237122[MR],Table134237122[MR],"&lt;"&amp;Table134237122[[#This Row],[UL MR]],Table134237122[Mean Change],1),#N/A)</f>
        <v>#N/A</v>
      </c>
      <c r="W166" s="86" t="e">
        <f>IF(Table134237122[[#This Row],[Mean Change]]=2,AVERAGEIFS(Table134237122[MR],Table134237122[MR],"&lt;"&amp;Table134237122[[#This Row],[UL MR]],Table134237122[Mean Change],2),#N/A)</f>
        <v>#N/A</v>
      </c>
      <c r="X166" s="86" t="e">
        <f>IF(Table134237122[[#This Row],[Mean Change]]=3,AVERAGEIFS(Table134237122[MR],Table134237122[MR],"&lt;"&amp;Table134237122[[#This Row],[UL MR]],Table134237122[Mean Change],3),#N/A)</f>
        <v>#N/A</v>
      </c>
      <c r="Y166" s="86" t="e">
        <f>Table134237122[[#This Row],[Process Mean]]+(2.66*Table134237122[[#This Row],[MR Bar]])</f>
        <v>#N/A</v>
      </c>
      <c r="Z166" s="86" t="e">
        <f>Table134237122[[#This Row],[2nd Mean]]+(2.66*Table134237122[[#This Row],[MR Bar 2]])</f>
        <v>#N/A</v>
      </c>
      <c r="AA166" s="86" t="e">
        <f>Table134237122[[#This Row],[3rd Mean]]+(2.66*Table134237122[[#This Row],[MR Bar 3]])</f>
        <v>#N/A</v>
      </c>
      <c r="AB166" s="86" t="e">
        <f>Table134237122[[#This Row],[Process Mean]]-(2.66*Table134237122[[#This Row],[MR Bar]])</f>
        <v>#N/A</v>
      </c>
      <c r="AC166" s="86" t="e">
        <f>Table134237122[[#This Row],[2nd Mean]]-(2.66*Table134237122[[#This Row],[MR Bar 2]])</f>
        <v>#N/A</v>
      </c>
      <c r="AD166" s="86" t="e">
        <f>Table134237122[[#This Row],[3rd Mean]]-(2.66*Table134237122[[#This Row],[MR Bar 3]])</f>
        <v>#N/A</v>
      </c>
      <c r="AE166" s="86" t="e">
        <f>IF(Table134237122[[#This Row],[Date]]="",#N/A,IF(Table134237122[[#This Row],[Date]]&lt;$BS$26,#N/A,$BP$26))</f>
        <v>#N/A</v>
      </c>
      <c r="AF166" s="87">
        <f>MAX(Table134237122[Cohort Size])*2</f>
        <v>1264</v>
      </c>
      <c r="AG166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6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6" s="90" t="e">
        <f>IF(Table134237122[[#This Row],[Mean Change]]=1,(Table134237122[[#This Row],[Standard Deviation]]*3)+$T166,#N/A)</f>
        <v>#N/A</v>
      </c>
      <c r="AJ166" s="90" t="e">
        <f>IF(Table134237122[[#This Row],[Mean Change]]=1,$T166-(Table134237122[[#This Row],[Standard Deviation]]*3),#N/A)</f>
        <v>#N/A</v>
      </c>
      <c r="AK166" s="90" t="e">
        <f>IF(Table134237122[[#This Row],[Mean Change]]=2,(Table134237122[[#This Row],[Standard Deviation]]*3)+$T166,#N/A)</f>
        <v>#N/A</v>
      </c>
      <c r="AL166" s="90" t="e">
        <f>IF(Table134237122[[#This Row],[Mean Change]]=2,$T166-(Table134237122[[#This Row],[Standard Deviation]]*3),#N/A)</f>
        <v>#N/A</v>
      </c>
      <c r="AM166" s="90" t="e">
        <f>IF(Table134237122[[#This Row],[Mean Change]]=3,(Table134237122[[#This Row],[Standard Deviation]]*3)+$T166,#N/A)</f>
        <v>#N/A</v>
      </c>
      <c r="AN166" s="90" t="e">
        <f>IF(Table134237122[[#This Row],[Mean Change]]=3,$T166-(Table134237122[[#This Row],[Standard Deviation]]*3),#N/A)</f>
        <v>#N/A</v>
      </c>
      <c r="AO166" s="55">
        <v>0.71613171756220007</v>
      </c>
      <c r="AP166" s="55">
        <v>0.6952282824378001</v>
      </c>
      <c r="AQ166" s="90" t="e">
        <f>IF(Table134237122[[#This Row],[Mean Change]]=5,(Table134237122[[#This Row],[Standard Deviation]]*3)+$T166,#N/A)</f>
        <v>#N/A</v>
      </c>
      <c r="AR166" s="90" t="e">
        <f>IF(Table134237122[[#This Row],[Mean Change]]=5,$T166-(Table134237122[[#This Row],[Standard Deviation]]*3),#N/A)</f>
        <v>#N/A</v>
      </c>
    </row>
    <row r="167" spans="2:44" ht="12.75" customHeight="1" x14ac:dyDescent="0.25">
      <c r="B167" s="9"/>
      <c r="C167" s="80"/>
      <c r="D167" s="81"/>
      <c r="E167" s="81" t="e">
        <f>IF(Table134237122[[#This Row],[Variable Name]]="",#N/A,Table134237122[[#This Row],[Variable Name]])</f>
        <v>#N/A</v>
      </c>
      <c r="F167" s="82" t="str">
        <f>IFERROR(IF(Table134237122[[#This Row],[Variable Name]]="","",IF(AG166&lt;&gt;AG167,"",ABS(Table134237122[[#This Row],[Variable Name]]-C166))),"")</f>
        <v/>
      </c>
      <c r="G167" s="83" t="e">
        <f>IF(Table134237122[[#This Row],[Mean Change]]=1,AVERAGEIFS(Table134237122[MR],Table134237122[Mean Change],1),#N/A)</f>
        <v>#N/A</v>
      </c>
      <c r="H167" s="83" t="e">
        <f>IF(Table134237122[[#This Row],[Mean Change]]=2,AVERAGEIFS(Table134237122[MR],Table134237122[Mean Change],2),#N/A)</f>
        <v>#N/A</v>
      </c>
      <c r="I167" s="83" t="e">
        <f>IF(Table134237122[[#This Row],[Mean Change]]=3,AVERAGEIFS(Table134237122[MR],Table134237122[Mean Change],3),#N/A)</f>
        <v>#N/A</v>
      </c>
      <c r="J167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7" s="84" t="str">
        <f>IF(ISERROR(Table134237122[[#This Row],[Mean Change]]),"",IF(Table134237122[[#This Row],[Variable Name]]="","",IF(Table134237122[[#This Row],[Mean Change]]=1,Table134237122[Variable Name],"")))</f>
        <v/>
      </c>
      <c r="L167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7" s="84" t="str">
        <f>IF(ISERROR(Table134237122[[#This Row],[Mean Change]]),"",IF(Table134237122[[#This Row],[Variable Name]]="","",IF(Table134237122[[#This Row],[Mean Change]]=2,Table134237122[Variable Name],"")))</f>
        <v/>
      </c>
      <c r="N167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7" s="84" t="str">
        <f>IF(ISERROR(Table134237122[[#This Row],[Mean Change]]),"",IF(Table134237122[[#This Row],[Variable Name]]="","",IF(Table134237122[[#This Row],[Mean Change]]=3,Table134237122[Variable Name],"")))</f>
        <v/>
      </c>
      <c r="P167" s="76">
        <v>0.70567999999999997</v>
      </c>
      <c r="Q167" s="84" t="str">
        <f>IF(ISERROR(Table134237122[[#This Row],[Mean Change]]),"",IF(Table134237122[[#This Row],[Variable Name]]="","",IF(Table134237122[[#This Row],[Mean Change]]=4,Table134237122[Variable Name],"")))</f>
        <v/>
      </c>
      <c r="R167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7" s="84" t="str">
        <f>IF(ISERROR(Table134237122[[#This Row],[Mean Change]]),"",IF(Table134237122[[#This Row],[Variable Name]]="","",IF(Table134237122[[#This Row],[Mean Change]]=5,Table134237122[Variable Name],"")))</f>
        <v/>
      </c>
      <c r="T167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7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7" s="86" t="e">
        <f>IF(Table134237122[[#This Row],[Mean Change]]=1,AVERAGEIFS(Table134237122[MR],Table134237122[MR],"&lt;"&amp;Table134237122[[#This Row],[UL MR]],Table134237122[Mean Change],1),#N/A)</f>
        <v>#N/A</v>
      </c>
      <c r="W167" s="86" t="e">
        <f>IF(Table134237122[[#This Row],[Mean Change]]=2,AVERAGEIFS(Table134237122[MR],Table134237122[MR],"&lt;"&amp;Table134237122[[#This Row],[UL MR]],Table134237122[Mean Change],2),#N/A)</f>
        <v>#N/A</v>
      </c>
      <c r="X167" s="86" t="e">
        <f>IF(Table134237122[[#This Row],[Mean Change]]=3,AVERAGEIFS(Table134237122[MR],Table134237122[MR],"&lt;"&amp;Table134237122[[#This Row],[UL MR]],Table134237122[Mean Change],3),#N/A)</f>
        <v>#N/A</v>
      </c>
      <c r="Y167" s="86" t="e">
        <f>Table134237122[[#This Row],[Process Mean]]+(2.66*Table134237122[[#This Row],[MR Bar]])</f>
        <v>#N/A</v>
      </c>
      <c r="Z167" s="86" t="e">
        <f>Table134237122[[#This Row],[2nd Mean]]+(2.66*Table134237122[[#This Row],[MR Bar 2]])</f>
        <v>#N/A</v>
      </c>
      <c r="AA167" s="86" t="e">
        <f>Table134237122[[#This Row],[3rd Mean]]+(2.66*Table134237122[[#This Row],[MR Bar 3]])</f>
        <v>#N/A</v>
      </c>
      <c r="AB167" s="86" t="e">
        <f>Table134237122[[#This Row],[Process Mean]]-(2.66*Table134237122[[#This Row],[MR Bar]])</f>
        <v>#N/A</v>
      </c>
      <c r="AC167" s="86" t="e">
        <f>Table134237122[[#This Row],[2nd Mean]]-(2.66*Table134237122[[#This Row],[MR Bar 2]])</f>
        <v>#N/A</v>
      </c>
      <c r="AD167" s="86" t="e">
        <f>Table134237122[[#This Row],[3rd Mean]]-(2.66*Table134237122[[#This Row],[MR Bar 3]])</f>
        <v>#N/A</v>
      </c>
      <c r="AE167" s="86" t="e">
        <f>IF(Table134237122[[#This Row],[Date]]="",#N/A,IF(Table134237122[[#This Row],[Date]]&lt;$BS$26,#N/A,$BP$26))</f>
        <v>#N/A</v>
      </c>
      <c r="AF167" s="87">
        <f>MAX(Table134237122[Cohort Size])*2</f>
        <v>1264</v>
      </c>
      <c r="AG167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7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7" s="90" t="e">
        <f>IF(Table134237122[[#This Row],[Mean Change]]=1,(Table134237122[[#This Row],[Standard Deviation]]*3)+$T167,#N/A)</f>
        <v>#N/A</v>
      </c>
      <c r="AJ167" s="90" t="e">
        <f>IF(Table134237122[[#This Row],[Mean Change]]=1,$T167-(Table134237122[[#This Row],[Standard Deviation]]*3),#N/A)</f>
        <v>#N/A</v>
      </c>
      <c r="AK167" s="90" t="e">
        <f>IF(Table134237122[[#This Row],[Mean Change]]=2,(Table134237122[[#This Row],[Standard Deviation]]*3)+$T167,#N/A)</f>
        <v>#N/A</v>
      </c>
      <c r="AL167" s="90" t="e">
        <f>IF(Table134237122[[#This Row],[Mean Change]]=2,$T167-(Table134237122[[#This Row],[Standard Deviation]]*3),#N/A)</f>
        <v>#N/A</v>
      </c>
      <c r="AM167" s="90" t="e">
        <f>IF(Table134237122[[#This Row],[Mean Change]]=3,(Table134237122[[#This Row],[Standard Deviation]]*3)+$T167,#N/A)</f>
        <v>#N/A</v>
      </c>
      <c r="AN167" s="90" t="e">
        <f>IF(Table134237122[[#This Row],[Mean Change]]=3,$T167-(Table134237122[[#This Row],[Standard Deviation]]*3),#N/A)</f>
        <v>#N/A</v>
      </c>
      <c r="AO167" s="55">
        <v>0.71613171756220007</v>
      </c>
      <c r="AP167" s="55">
        <v>0.6952282824378001</v>
      </c>
      <c r="AQ167" s="90" t="e">
        <f>IF(Table134237122[[#This Row],[Mean Change]]=5,(Table134237122[[#This Row],[Standard Deviation]]*3)+$T167,#N/A)</f>
        <v>#N/A</v>
      </c>
      <c r="AR167" s="90" t="e">
        <f>IF(Table134237122[[#This Row],[Mean Change]]=5,$T167-(Table134237122[[#This Row],[Standard Deviation]]*3),#N/A)</f>
        <v>#N/A</v>
      </c>
    </row>
    <row r="168" spans="2:44" ht="12.75" customHeight="1" x14ac:dyDescent="0.25">
      <c r="B168" s="9"/>
      <c r="C168" s="80"/>
      <c r="D168" s="81"/>
      <c r="E168" s="81" t="e">
        <f>IF(Table134237122[[#This Row],[Variable Name]]="",#N/A,Table134237122[[#This Row],[Variable Name]])</f>
        <v>#N/A</v>
      </c>
      <c r="F168" s="82" t="str">
        <f>IFERROR(IF(Table134237122[[#This Row],[Variable Name]]="","",IF(AG167&lt;&gt;AG168,"",ABS(Table134237122[[#This Row],[Variable Name]]-C167))),"")</f>
        <v/>
      </c>
      <c r="G168" s="83" t="e">
        <f>IF(Table134237122[[#This Row],[Mean Change]]=1,AVERAGEIFS(Table134237122[MR],Table134237122[Mean Change],1),#N/A)</f>
        <v>#N/A</v>
      </c>
      <c r="H168" s="83" t="e">
        <f>IF(Table134237122[[#This Row],[Mean Change]]=2,AVERAGEIFS(Table134237122[MR],Table134237122[Mean Change],2),#N/A)</f>
        <v>#N/A</v>
      </c>
      <c r="I168" s="83" t="e">
        <f>IF(Table134237122[[#This Row],[Mean Change]]=3,AVERAGEIFS(Table134237122[MR],Table134237122[Mean Change],3),#N/A)</f>
        <v>#N/A</v>
      </c>
      <c r="J168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8" s="84" t="str">
        <f>IF(ISERROR(Table134237122[[#This Row],[Mean Change]]),"",IF(Table134237122[[#This Row],[Variable Name]]="","",IF(Table134237122[[#This Row],[Mean Change]]=1,Table134237122[Variable Name],"")))</f>
        <v/>
      </c>
      <c r="L168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8" s="84" t="str">
        <f>IF(ISERROR(Table134237122[[#This Row],[Mean Change]]),"",IF(Table134237122[[#This Row],[Variable Name]]="","",IF(Table134237122[[#This Row],[Mean Change]]=2,Table134237122[Variable Name],"")))</f>
        <v/>
      </c>
      <c r="N168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8" s="84" t="str">
        <f>IF(ISERROR(Table134237122[[#This Row],[Mean Change]]),"",IF(Table134237122[[#This Row],[Variable Name]]="","",IF(Table134237122[[#This Row],[Mean Change]]=3,Table134237122[Variable Name],"")))</f>
        <v/>
      </c>
      <c r="P168" s="76">
        <v>0.70567999999999997</v>
      </c>
      <c r="Q168" s="84" t="str">
        <f>IF(ISERROR(Table134237122[[#This Row],[Mean Change]]),"",IF(Table134237122[[#This Row],[Variable Name]]="","",IF(Table134237122[[#This Row],[Mean Change]]=4,Table134237122[Variable Name],"")))</f>
        <v/>
      </c>
      <c r="R168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8" s="84" t="str">
        <f>IF(ISERROR(Table134237122[[#This Row],[Mean Change]]),"",IF(Table134237122[[#This Row],[Variable Name]]="","",IF(Table134237122[[#This Row],[Mean Change]]=5,Table134237122[Variable Name],"")))</f>
        <v/>
      </c>
      <c r="T168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8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8" s="86" t="e">
        <f>IF(Table134237122[[#This Row],[Mean Change]]=1,AVERAGEIFS(Table134237122[MR],Table134237122[MR],"&lt;"&amp;Table134237122[[#This Row],[UL MR]],Table134237122[Mean Change],1),#N/A)</f>
        <v>#N/A</v>
      </c>
      <c r="W168" s="86" t="e">
        <f>IF(Table134237122[[#This Row],[Mean Change]]=2,AVERAGEIFS(Table134237122[MR],Table134237122[MR],"&lt;"&amp;Table134237122[[#This Row],[UL MR]],Table134237122[Mean Change],2),#N/A)</f>
        <v>#N/A</v>
      </c>
      <c r="X168" s="86" t="e">
        <f>IF(Table134237122[[#This Row],[Mean Change]]=3,AVERAGEIFS(Table134237122[MR],Table134237122[MR],"&lt;"&amp;Table134237122[[#This Row],[UL MR]],Table134237122[Mean Change],3),#N/A)</f>
        <v>#N/A</v>
      </c>
      <c r="Y168" s="86" t="e">
        <f>Table134237122[[#This Row],[Process Mean]]+(2.66*Table134237122[[#This Row],[MR Bar]])</f>
        <v>#N/A</v>
      </c>
      <c r="Z168" s="86" t="e">
        <f>Table134237122[[#This Row],[2nd Mean]]+(2.66*Table134237122[[#This Row],[MR Bar 2]])</f>
        <v>#N/A</v>
      </c>
      <c r="AA168" s="86" t="e">
        <f>Table134237122[[#This Row],[3rd Mean]]+(2.66*Table134237122[[#This Row],[MR Bar 3]])</f>
        <v>#N/A</v>
      </c>
      <c r="AB168" s="86" t="e">
        <f>Table134237122[[#This Row],[Process Mean]]-(2.66*Table134237122[[#This Row],[MR Bar]])</f>
        <v>#N/A</v>
      </c>
      <c r="AC168" s="86" t="e">
        <f>Table134237122[[#This Row],[2nd Mean]]-(2.66*Table134237122[[#This Row],[MR Bar 2]])</f>
        <v>#N/A</v>
      </c>
      <c r="AD168" s="86" t="e">
        <f>Table134237122[[#This Row],[3rd Mean]]-(2.66*Table134237122[[#This Row],[MR Bar 3]])</f>
        <v>#N/A</v>
      </c>
      <c r="AE168" s="86" t="e">
        <f>IF(Table134237122[[#This Row],[Date]]="",#N/A,IF(Table134237122[[#This Row],[Date]]&lt;$BS$26,#N/A,$BP$26))</f>
        <v>#N/A</v>
      </c>
      <c r="AF168" s="87">
        <f>MAX(Table134237122[Cohort Size])*2</f>
        <v>1264</v>
      </c>
      <c r="AG168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8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8" s="90" t="e">
        <f>IF(Table134237122[[#This Row],[Mean Change]]=1,(Table134237122[[#This Row],[Standard Deviation]]*3)+$T168,#N/A)</f>
        <v>#N/A</v>
      </c>
      <c r="AJ168" s="90" t="e">
        <f>IF(Table134237122[[#This Row],[Mean Change]]=1,$T168-(Table134237122[[#This Row],[Standard Deviation]]*3),#N/A)</f>
        <v>#N/A</v>
      </c>
      <c r="AK168" s="90" t="e">
        <f>IF(Table134237122[[#This Row],[Mean Change]]=2,(Table134237122[[#This Row],[Standard Deviation]]*3)+$T168,#N/A)</f>
        <v>#N/A</v>
      </c>
      <c r="AL168" s="90" t="e">
        <f>IF(Table134237122[[#This Row],[Mean Change]]=2,$T168-(Table134237122[[#This Row],[Standard Deviation]]*3),#N/A)</f>
        <v>#N/A</v>
      </c>
      <c r="AM168" s="90" t="e">
        <f>IF(Table134237122[[#This Row],[Mean Change]]=3,(Table134237122[[#This Row],[Standard Deviation]]*3)+$T168,#N/A)</f>
        <v>#N/A</v>
      </c>
      <c r="AN168" s="90" t="e">
        <f>IF(Table134237122[[#This Row],[Mean Change]]=3,$T168-(Table134237122[[#This Row],[Standard Deviation]]*3),#N/A)</f>
        <v>#N/A</v>
      </c>
      <c r="AO168" s="55">
        <v>0.71613171756220007</v>
      </c>
      <c r="AP168" s="55">
        <v>0.6952282824378001</v>
      </c>
      <c r="AQ168" s="90" t="e">
        <f>IF(Table134237122[[#This Row],[Mean Change]]=5,(Table134237122[[#This Row],[Standard Deviation]]*3)+$T168,#N/A)</f>
        <v>#N/A</v>
      </c>
      <c r="AR168" s="90" t="e">
        <f>IF(Table134237122[[#This Row],[Mean Change]]=5,$T168-(Table134237122[[#This Row],[Standard Deviation]]*3),#N/A)</f>
        <v>#N/A</v>
      </c>
    </row>
    <row r="169" spans="2:44" ht="12.75" customHeight="1" x14ac:dyDescent="0.25">
      <c r="B169" s="9"/>
      <c r="C169" s="80"/>
      <c r="D169" s="81"/>
      <c r="E169" s="81" t="e">
        <f>IF(Table134237122[[#This Row],[Variable Name]]="",#N/A,Table134237122[[#This Row],[Variable Name]])</f>
        <v>#N/A</v>
      </c>
      <c r="F169" s="82" t="str">
        <f>IFERROR(IF(Table134237122[[#This Row],[Variable Name]]="","",IF(AG168&lt;&gt;AG169,"",ABS(Table134237122[[#This Row],[Variable Name]]-C168))),"")</f>
        <v/>
      </c>
      <c r="G169" s="83" t="e">
        <f>IF(Table134237122[[#This Row],[Mean Change]]=1,AVERAGEIFS(Table134237122[MR],Table134237122[Mean Change],1),#N/A)</f>
        <v>#N/A</v>
      </c>
      <c r="H169" s="83" t="e">
        <f>IF(Table134237122[[#This Row],[Mean Change]]=2,AVERAGEIFS(Table134237122[MR],Table134237122[Mean Change],2),#N/A)</f>
        <v>#N/A</v>
      </c>
      <c r="I169" s="83" t="e">
        <f>IF(Table134237122[[#This Row],[Mean Change]]=3,AVERAGEIFS(Table134237122[MR],Table134237122[Mean Change],3),#N/A)</f>
        <v>#N/A</v>
      </c>
      <c r="J169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69" s="84" t="str">
        <f>IF(ISERROR(Table134237122[[#This Row],[Mean Change]]),"",IF(Table134237122[[#This Row],[Variable Name]]="","",IF(Table134237122[[#This Row],[Mean Change]]=1,Table134237122[Variable Name],"")))</f>
        <v/>
      </c>
      <c r="L169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69" s="84" t="str">
        <f>IF(ISERROR(Table134237122[[#This Row],[Mean Change]]),"",IF(Table134237122[[#This Row],[Variable Name]]="","",IF(Table134237122[[#This Row],[Mean Change]]=2,Table134237122[Variable Name],"")))</f>
        <v/>
      </c>
      <c r="N169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69" s="84" t="str">
        <f>IF(ISERROR(Table134237122[[#This Row],[Mean Change]]),"",IF(Table134237122[[#This Row],[Variable Name]]="","",IF(Table134237122[[#This Row],[Mean Change]]=3,Table134237122[Variable Name],"")))</f>
        <v/>
      </c>
      <c r="P169" s="76">
        <v>0.70567999999999997</v>
      </c>
      <c r="Q169" s="84" t="str">
        <f>IF(ISERROR(Table134237122[[#This Row],[Mean Change]]),"",IF(Table134237122[[#This Row],[Variable Name]]="","",IF(Table134237122[[#This Row],[Mean Change]]=4,Table134237122[Variable Name],"")))</f>
        <v/>
      </c>
      <c r="R169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69" s="84" t="str">
        <f>IF(ISERROR(Table134237122[[#This Row],[Mean Change]]),"",IF(Table134237122[[#This Row],[Variable Name]]="","",IF(Table134237122[[#This Row],[Mean Change]]=5,Table134237122[Variable Name],"")))</f>
        <v/>
      </c>
      <c r="T169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69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69" s="86" t="e">
        <f>IF(Table134237122[[#This Row],[Mean Change]]=1,AVERAGEIFS(Table134237122[MR],Table134237122[MR],"&lt;"&amp;Table134237122[[#This Row],[UL MR]],Table134237122[Mean Change],1),#N/A)</f>
        <v>#N/A</v>
      </c>
      <c r="W169" s="86" t="e">
        <f>IF(Table134237122[[#This Row],[Mean Change]]=2,AVERAGEIFS(Table134237122[MR],Table134237122[MR],"&lt;"&amp;Table134237122[[#This Row],[UL MR]],Table134237122[Mean Change],2),#N/A)</f>
        <v>#N/A</v>
      </c>
      <c r="X169" s="86" t="e">
        <f>IF(Table134237122[[#This Row],[Mean Change]]=3,AVERAGEIFS(Table134237122[MR],Table134237122[MR],"&lt;"&amp;Table134237122[[#This Row],[UL MR]],Table134237122[Mean Change],3),#N/A)</f>
        <v>#N/A</v>
      </c>
      <c r="Y169" s="86" t="e">
        <f>Table134237122[[#This Row],[Process Mean]]+(2.66*Table134237122[[#This Row],[MR Bar]])</f>
        <v>#N/A</v>
      </c>
      <c r="Z169" s="86" t="e">
        <f>Table134237122[[#This Row],[2nd Mean]]+(2.66*Table134237122[[#This Row],[MR Bar 2]])</f>
        <v>#N/A</v>
      </c>
      <c r="AA169" s="86" t="e">
        <f>Table134237122[[#This Row],[3rd Mean]]+(2.66*Table134237122[[#This Row],[MR Bar 3]])</f>
        <v>#N/A</v>
      </c>
      <c r="AB169" s="86" t="e">
        <f>Table134237122[[#This Row],[Process Mean]]-(2.66*Table134237122[[#This Row],[MR Bar]])</f>
        <v>#N/A</v>
      </c>
      <c r="AC169" s="86" t="e">
        <f>Table134237122[[#This Row],[2nd Mean]]-(2.66*Table134237122[[#This Row],[MR Bar 2]])</f>
        <v>#N/A</v>
      </c>
      <c r="AD169" s="86" t="e">
        <f>Table134237122[[#This Row],[3rd Mean]]-(2.66*Table134237122[[#This Row],[MR Bar 3]])</f>
        <v>#N/A</v>
      </c>
      <c r="AE169" s="86" t="e">
        <f>IF(Table134237122[[#This Row],[Date]]="",#N/A,IF(Table134237122[[#This Row],[Date]]&lt;$BS$26,#N/A,$BP$26))</f>
        <v>#N/A</v>
      </c>
      <c r="AF169" s="87">
        <f>MAX(Table134237122[Cohort Size])*2</f>
        <v>1264</v>
      </c>
      <c r="AG169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69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69" s="90" t="e">
        <f>IF(Table134237122[[#This Row],[Mean Change]]=1,(Table134237122[[#This Row],[Standard Deviation]]*3)+$T169,#N/A)</f>
        <v>#N/A</v>
      </c>
      <c r="AJ169" s="90" t="e">
        <f>IF(Table134237122[[#This Row],[Mean Change]]=1,$T169-(Table134237122[[#This Row],[Standard Deviation]]*3),#N/A)</f>
        <v>#N/A</v>
      </c>
      <c r="AK169" s="90" t="e">
        <f>IF(Table134237122[[#This Row],[Mean Change]]=2,(Table134237122[[#This Row],[Standard Deviation]]*3)+$T169,#N/A)</f>
        <v>#N/A</v>
      </c>
      <c r="AL169" s="90" t="e">
        <f>IF(Table134237122[[#This Row],[Mean Change]]=2,$T169-(Table134237122[[#This Row],[Standard Deviation]]*3),#N/A)</f>
        <v>#N/A</v>
      </c>
      <c r="AM169" s="90" t="e">
        <f>IF(Table134237122[[#This Row],[Mean Change]]=3,(Table134237122[[#This Row],[Standard Deviation]]*3)+$T169,#N/A)</f>
        <v>#N/A</v>
      </c>
      <c r="AN169" s="90" t="e">
        <f>IF(Table134237122[[#This Row],[Mean Change]]=3,$T169-(Table134237122[[#This Row],[Standard Deviation]]*3),#N/A)</f>
        <v>#N/A</v>
      </c>
      <c r="AO169" s="55">
        <v>0.71613171756220007</v>
      </c>
      <c r="AP169" s="55">
        <v>0.6952282824378001</v>
      </c>
      <c r="AQ169" s="90" t="e">
        <f>IF(Table134237122[[#This Row],[Mean Change]]=5,(Table134237122[[#This Row],[Standard Deviation]]*3)+$T169,#N/A)</f>
        <v>#N/A</v>
      </c>
      <c r="AR169" s="90" t="e">
        <f>IF(Table134237122[[#This Row],[Mean Change]]=5,$T169-(Table134237122[[#This Row],[Standard Deviation]]*3),#N/A)</f>
        <v>#N/A</v>
      </c>
    </row>
    <row r="170" spans="2:44" ht="12.75" customHeight="1" x14ac:dyDescent="0.25">
      <c r="B170" s="9"/>
      <c r="C170" s="80"/>
      <c r="D170" s="81"/>
      <c r="E170" s="81" t="e">
        <f>IF(Table134237122[[#This Row],[Variable Name]]="",#N/A,Table134237122[[#This Row],[Variable Name]])</f>
        <v>#N/A</v>
      </c>
      <c r="F170" s="82" t="str">
        <f>IFERROR(IF(Table134237122[[#This Row],[Variable Name]]="","",IF(AG169&lt;&gt;AG170,"",ABS(Table134237122[[#This Row],[Variable Name]]-C169))),"")</f>
        <v/>
      </c>
      <c r="G170" s="83" t="e">
        <f>IF(Table134237122[[#This Row],[Mean Change]]=1,AVERAGEIFS(Table134237122[MR],Table134237122[Mean Change],1),#N/A)</f>
        <v>#N/A</v>
      </c>
      <c r="H170" s="83" t="e">
        <f>IF(Table134237122[[#This Row],[Mean Change]]=2,AVERAGEIFS(Table134237122[MR],Table134237122[Mean Change],2),#N/A)</f>
        <v>#N/A</v>
      </c>
      <c r="I170" s="83" t="e">
        <f>IF(Table134237122[[#This Row],[Mean Change]]=3,AVERAGEIFS(Table134237122[MR],Table134237122[Mean Change],3),#N/A)</f>
        <v>#N/A</v>
      </c>
      <c r="J170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0" s="84" t="str">
        <f>IF(ISERROR(Table134237122[[#This Row],[Mean Change]]),"",IF(Table134237122[[#This Row],[Variable Name]]="","",IF(Table134237122[[#This Row],[Mean Change]]=1,Table134237122[Variable Name],"")))</f>
        <v/>
      </c>
      <c r="L170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0" s="84" t="str">
        <f>IF(ISERROR(Table134237122[[#This Row],[Mean Change]]),"",IF(Table134237122[[#This Row],[Variable Name]]="","",IF(Table134237122[[#This Row],[Mean Change]]=2,Table134237122[Variable Name],"")))</f>
        <v/>
      </c>
      <c r="N170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0" s="84" t="str">
        <f>IF(ISERROR(Table134237122[[#This Row],[Mean Change]]),"",IF(Table134237122[[#This Row],[Variable Name]]="","",IF(Table134237122[[#This Row],[Mean Change]]=3,Table134237122[Variable Name],"")))</f>
        <v/>
      </c>
      <c r="P170" s="76">
        <v>0.70567999999999997</v>
      </c>
      <c r="Q170" s="84" t="str">
        <f>IF(ISERROR(Table134237122[[#This Row],[Mean Change]]),"",IF(Table134237122[[#This Row],[Variable Name]]="","",IF(Table134237122[[#This Row],[Mean Change]]=4,Table134237122[Variable Name],"")))</f>
        <v/>
      </c>
      <c r="R170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0" s="84" t="str">
        <f>IF(ISERROR(Table134237122[[#This Row],[Mean Change]]),"",IF(Table134237122[[#This Row],[Variable Name]]="","",IF(Table134237122[[#This Row],[Mean Change]]=5,Table134237122[Variable Name],"")))</f>
        <v/>
      </c>
      <c r="T170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0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0" s="86" t="e">
        <f>IF(Table134237122[[#This Row],[Mean Change]]=1,AVERAGEIFS(Table134237122[MR],Table134237122[MR],"&lt;"&amp;Table134237122[[#This Row],[UL MR]],Table134237122[Mean Change],1),#N/A)</f>
        <v>#N/A</v>
      </c>
      <c r="W170" s="86" t="e">
        <f>IF(Table134237122[[#This Row],[Mean Change]]=2,AVERAGEIFS(Table134237122[MR],Table134237122[MR],"&lt;"&amp;Table134237122[[#This Row],[UL MR]],Table134237122[Mean Change],2),#N/A)</f>
        <v>#N/A</v>
      </c>
      <c r="X170" s="86" t="e">
        <f>IF(Table134237122[[#This Row],[Mean Change]]=3,AVERAGEIFS(Table134237122[MR],Table134237122[MR],"&lt;"&amp;Table134237122[[#This Row],[UL MR]],Table134237122[Mean Change],3),#N/A)</f>
        <v>#N/A</v>
      </c>
      <c r="Y170" s="86" t="e">
        <f>Table134237122[[#This Row],[Process Mean]]+(2.66*Table134237122[[#This Row],[MR Bar]])</f>
        <v>#N/A</v>
      </c>
      <c r="Z170" s="86" t="e">
        <f>Table134237122[[#This Row],[2nd Mean]]+(2.66*Table134237122[[#This Row],[MR Bar 2]])</f>
        <v>#N/A</v>
      </c>
      <c r="AA170" s="86" t="e">
        <f>Table134237122[[#This Row],[3rd Mean]]+(2.66*Table134237122[[#This Row],[MR Bar 3]])</f>
        <v>#N/A</v>
      </c>
      <c r="AB170" s="86" t="e">
        <f>Table134237122[[#This Row],[Process Mean]]-(2.66*Table134237122[[#This Row],[MR Bar]])</f>
        <v>#N/A</v>
      </c>
      <c r="AC170" s="86" t="e">
        <f>Table134237122[[#This Row],[2nd Mean]]-(2.66*Table134237122[[#This Row],[MR Bar 2]])</f>
        <v>#N/A</v>
      </c>
      <c r="AD170" s="86" t="e">
        <f>Table134237122[[#This Row],[3rd Mean]]-(2.66*Table134237122[[#This Row],[MR Bar 3]])</f>
        <v>#N/A</v>
      </c>
      <c r="AE170" s="86" t="e">
        <f>IF(Table134237122[[#This Row],[Date]]="",#N/A,IF(Table134237122[[#This Row],[Date]]&lt;$BS$26,#N/A,$BP$26))</f>
        <v>#N/A</v>
      </c>
      <c r="AF170" s="87">
        <f>MAX(Table134237122[Cohort Size])*2</f>
        <v>1264</v>
      </c>
      <c r="AG170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0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0" s="90" t="e">
        <f>IF(Table134237122[[#This Row],[Mean Change]]=1,(Table134237122[[#This Row],[Standard Deviation]]*3)+$T170,#N/A)</f>
        <v>#N/A</v>
      </c>
      <c r="AJ170" s="90" t="e">
        <f>IF(Table134237122[[#This Row],[Mean Change]]=1,$T170-(Table134237122[[#This Row],[Standard Deviation]]*3),#N/A)</f>
        <v>#N/A</v>
      </c>
      <c r="AK170" s="90" t="e">
        <f>IF(Table134237122[[#This Row],[Mean Change]]=2,(Table134237122[[#This Row],[Standard Deviation]]*3)+$T170,#N/A)</f>
        <v>#N/A</v>
      </c>
      <c r="AL170" s="90" t="e">
        <f>IF(Table134237122[[#This Row],[Mean Change]]=2,$T170-(Table134237122[[#This Row],[Standard Deviation]]*3),#N/A)</f>
        <v>#N/A</v>
      </c>
      <c r="AM170" s="90" t="e">
        <f>IF(Table134237122[[#This Row],[Mean Change]]=3,(Table134237122[[#This Row],[Standard Deviation]]*3)+$T170,#N/A)</f>
        <v>#N/A</v>
      </c>
      <c r="AN170" s="90" t="e">
        <f>IF(Table134237122[[#This Row],[Mean Change]]=3,$T170-(Table134237122[[#This Row],[Standard Deviation]]*3),#N/A)</f>
        <v>#N/A</v>
      </c>
      <c r="AO170" s="55">
        <v>0.71613171756220007</v>
      </c>
      <c r="AP170" s="55">
        <v>0.6952282824378001</v>
      </c>
      <c r="AQ170" s="90" t="e">
        <f>IF(Table134237122[[#This Row],[Mean Change]]=5,(Table134237122[[#This Row],[Standard Deviation]]*3)+$T170,#N/A)</f>
        <v>#N/A</v>
      </c>
      <c r="AR170" s="90" t="e">
        <f>IF(Table134237122[[#This Row],[Mean Change]]=5,$T170-(Table134237122[[#This Row],[Standard Deviation]]*3),#N/A)</f>
        <v>#N/A</v>
      </c>
    </row>
    <row r="171" spans="2:44" ht="12.75" customHeight="1" x14ac:dyDescent="0.25">
      <c r="B171" s="9"/>
      <c r="C171" s="80"/>
      <c r="D171" s="81"/>
      <c r="E171" s="81" t="e">
        <f>IF(Table134237122[[#This Row],[Variable Name]]="",#N/A,Table134237122[[#This Row],[Variable Name]])</f>
        <v>#N/A</v>
      </c>
      <c r="F171" s="82" t="str">
        <f>IFERROR(IF(Table134237122[[#This Row],[Variable Name]]="","",IF(AG170&lt;&gt;AG171,"",ABS(Table134237122[[#This Row],[Variable Name]]-C170))),"")</f>
        <v/>
      </c>
      <c r="G171" s="83" t="e">
        <f>IF(Table134237122[[#This Row],[Mean Change]]=1,AVERAGEIFS(Table134237122[MR],Table134237122[Mean Change],1),#N/A)</f>
        <v>#N/A</v>
      </c>
      <c r="H171" s="83" t="e">
        <f>IF(Table134237122[[#This Row],[Mean Change]]=2,AVERAGEIFS(Table134237122[MR],Table134237122[Mean Change],2),#N/A)</f>
        <v>#N/A</v>
      </c>
      <c r="I171" s="83" t="e">
        <f>IF(Table134237122[[#This Row],[Mean Change]]=3,AVERAGEIFS(Table134237122[MR],Table134237122[Mean Change],3),#N/A)</f>
        <v>#N/A</v>
      </c>
      <c r="J171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1" s="84" t="str">
        <f>IF(ISERROR(Table134237122[[#This Row],[Mean Change]]),"",IF(Table134237122[[#This Row],[Variable Name]]="","",IF(Table134237122[[#This Row],[Mean Change]]=1,Table134237122[Variable Name],"")))</f>
        <v/>
      </c>
      <c r="L171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1" s="84" t="str">
        <f>IF(ISERROR(Table134237122[[#This Row],[Mean Change]]),"",IF(Table134237122[[#This Row],[Variable Name]]="","",IF(Table134237122[[#This Row],[Mean Change]]=2,Table134237122[Variable Name],"")))</f>
        <v/>
      </c>
      <c r="N171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1" s="84" t="str">
        <f>IF(ISERROR(Table134237122[[#This Row],[Mean Change]]),"",IF(Table134237122[[#This Row],[Variable Name]]="","",IF(Table134237122[[#This Row],[Mean Change]]=3,Table134237122[Variable Name],"")))</f>
        <v/>
      </c>
      <c r="P171" s="76">
        <v>0.70567999999999997</v>
      </c>
      <c r="Q171" s="84" t="str">
        <f>IF(ISERROR(Table134237122[[#This Row],[Mean Change]]),"",IF(Table134237122[[#This Row],[Variable Name]]="","",IF(Table134237122[[#This Row],[Mean Change]]=4,Table134237122[Variable Name],"")))</f>
        <v/>
      </c>
      <c r="R171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1" s="84" t="str">
        <f>IF(ISERROR(Table134237122[[#This Row],[Mean Change]]),"",IF(Table134237122[[#This Row],[Variable Name]]="","",IF(Table134237122[[#This Row],[Mean Change]]=5,Table134237122[Variable Name],"")))</f>
        <v/>
      </c>
      <c r="T171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1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1" s="86" t="e">
        <f>IF(Table134237122[[#This Row],[Mean Change]]=1,AVERAGEIFS(Table134237122[MR],Table134237122[MR],"&lt;"&amp;Table134237122[[#This Row],[UL MR]],Table134237122[Mean Change],1),#N/A)</f>
        <v>#N/A</v>
      </c>
      <c r="W171" s="86" t="e">
        <f>IF(Table134237122[[#This Row],[Mean Change]]=2,AVERAGEIFS(Table134237122[MR],Table134237122[MR],"&lt;"&amp;Table134237122[[#This Row],[UL MR]],Table134237122[Mean Change],2),#N/A)</f>
        <v>#N/A</v>
      </c>
      <c r="X171" s="86" t="e">
        <f>IF(Table134237122[[#This Row],[Mean Change]]=3,AVERAGEIFS(Table134237122[MR],Table134237122[MR],"&lt;"&amp;Table134237122[[#This Row],[UL MR]],Table134237122[Mean Change],3),#N/A)</f>
        <v>#N/A</v>
      </c>
      <c r="Y171" s="86" t="e">
        <f>Table134237122[[#This Row],[Process Mean]]+(2.66*Table134237122[[#This Row],[MR Bar]])</f>
        <v>#N/A</v>
      </c>
      <c r="Z171" s="86" t="e">
        <f>Table134237122[[#This Row],[2nd Mean]]+(2.66*Table134237122[[#This Row],[MR Bar 2]])</f>
        <v>#N/A</v>
      </c>
      <c r="AA171" s="86" t="e">
        <f>Table134237122[[#This Row],[3rd Mean]]+(2.66*Table134237122[[#This Row],[MR Bar 3]])</f>
        <v>#N/A</v>
      </c>
      <c r="AB171" s="86" t="e">
        <f>Table134237122[[#This Row],[Process Mean]]-(2.66*Table134237122[[#This Row],[MR Bar]])</f>
        <v>#N/A</v>
      </c>
      <c r="AC171" s="86" t="e">
        <f>Table134237122[[#This Row],[2nd Mean]]-(2.66*Table134237122[[#This Row],[MR Bar 2]])</f>
        <v>#N/A</v>
      </c>
      <c r="AD171" s="86" t="e">
        <f>Table134237122[[#This Row],[3rd Mean]]-(2.66*Table134237122[[#This Row],[MR Bar 3]])</f>
        <v>#N/A</v>
      </c>
      <c r="AE171" s="86" t="e">
        <f>IF(Table134237122[[#This Row],[Date]]="",#N/A,IF(Table134237122[[#This Row],[Date]]&lt;$BS$26,#N/A,$BP$26))</f>
        <v>#N/A</v>
      </c>
      <c r="AF171" s="87">
        <f>MAX(Table134237122[Cohort Size])*2</f>
        <v>1264</v>
      </c>
      <c r="AG171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1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1" s="90" t="e">
        <f>IF(Table134237122[[#This Row],[Mean Change]]=1,(Table134237122[[#This Row],[Standard Deviation]]*3)+$T171,#N/A)</f>
        <v>#N/A</v>
      </c>
      <c r="AJ171" s="90" t="e">
        <f>IF(Table134237122[[#This Row],[Mean Change]]=1,$T171-(Table134237122[[#This Row],[Standard Deviation]]*3),#N/A)</f>
        <v>#N/A</v>
      </c>
      <c r="AK171" s="90" t="e">
        <f>IF(Table134237122[[#This Row],[Mean Change]]=2,(Table134237122[[#This Row],[Standard Deviation]]*3)+$T171,#N/A)</f>
        <v>#N/A</v>
      </c>
      <c r="AL171" s="90" t="e">
        <f>IF(Table134237122[[#This Row],[Mean Change]]=2,$T171-(Table134237122[[#This Row],[Standard Deviation]]*3),#N/A)</f>
        <v>#N/A</v>
      </c>
      <c r="AM171" s="90" t="e">
        <f>IF(Table134237122[[#This Row],[Mean Change]]=3,(Table134237122[[#This Row],[Standard Deviation]]*3)+$T171,#N/A)</f>
        <v>#N/A</v>
      </c>
      <c r="AN171" s="90" t="e">
        <f>IF(Table134237122[[#This Row],[Mean Change]]=3,$T171-(Table134237122[[#This Row],[Standard Deviation]]*3),#N/A)</f>
        <v>#N/A</v>
      </c>
      <c r="AO171" s="55">
        <v>0.71613171756220007</v>
      </c>
      <c r="AP171" s="55">
        <v>0.6952282824378001</v>
      </c>
      <c r="AQ171" s="90" t="e">
        <f>IF(Table134237122[[#This Row],[Mean Change]]=5,(Table134237122[[#This Row],[Standard Deviation]]*3)+$T171,#N/A)</f>
        <v>#N/A</v>
      </c>
      <c r="AR171" s="90" t="e">
        <f>IF(Table134237122[[#This Row],[Mean Change]]=5,$T171-(Table134237122[[#This Row],[Standard Deviation]]*3),#N/A)</f>
        <v>#N/A</v>
      </c>
    </row>
    <row r="172" spans="2:44" ht="12.75" customHeight="1" x14ac:dyDescent="0.25">
      <c r="B172" s="9"/>
      <c r="C172" s="80"/>
      <c r="D172" s="81"/>
      <c r="E172" s="81" t="e">
        <f>IF(Table134237122[[#This Row],[Variable Name]]="",#N/A,Table134237122[[#This Row],[Variable Name]])</f>
        <v>#N/A</v>
      </c>
      <c r="F172" s="82" t="str">
        <f>IFERROR(IF(Table134237122[[#This Row],[Variable Name]]="","",IF(AG171&lt;&gt;AG172,"",ABS(Table134237122[[#This Row],[Variable Name]]-C171))),"")</f>
        <v/>
      </c>
      <c r="G172" s="83" t="e">
        <f>IF(Table134237122[[#This Row],[Mean Change]]=1,AVERAGEIFS(Table134237122[MR],Table134237122[Mean Change],1),#N/A)</f>
        <v>#N/A</v>
      </c>
      <c r="H172" s="83" t="e">
        <f>IF(Table134237122[[#This Row],[Mean Change]]=2,AVERAGEIFS(Table134237122[MR],Table134237122[Mean Change],2),#N/A)</f>
        <v>#N/A</v>
      </c>
      <c r="I172" s="83" t="e">
        <f>IF(Table134237122[[#This Row],[Mean Change]]=3,AVERAGEIFS(Table134237122[MR],Table134237122[Mean Change],3),#N/A)</f>
        <v>#N/A</v>
      </c>
      <c r="J172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2" s="84" t="str">
        <f>IF(ISERROR(Table134237122[[#This Row],[Mean Change]]),"",IF(Table134237122[[#This Row],[Variable Name]]="","",IF(Table134237122[[#This Row],[Mean Change]]=1,Table134237122[Variable Name],"")))</f>
        <v/>
      </c>
      <c r="L172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2" s="84" t="str">
        <f>IF(ISERROR(Table134237122[[#This Row],[Mean Change]]),"",IF(Table134237122[[#This Row],[Variable Name]]="","",IF(Table134237122[[#This Row],[Mean Change]]=2,Table134237122[Variable Name],"")))</f>
        <v/>
      </c>
      <c r="N172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2" s="84" t="str">
        <f>IF(ISERROR(Table134237122[[#This Row],[Mean Change]]),"",IF(Table134237122[[#This Row],[Variable Name]]="","",IF(Table134237122[[#This Row],[Mean Change]]=3,Table134237122[Variable Name],"")))</f>
        <v/>
      </c>
      <c r="P172" s="76">
        <v>0.70567999999999997</v>
      </c>
      <c r="Q172" s="84" t="str">
        <f>IF(ISERROR(Table134237122[[#This Row],[Mean Change]]),"",IF(Table134237122[[#This Row],[Variable Name]]="","",IF(Table134237122[[#This Row],[Mean Change]]=4,Table134237122[Variable Name],"")))</f>
        <v/>
      </c>
      <c r="R172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2" s="84" t="str">
        <f>IF(ISERROR(Table134237122[[#This Row],[Mean Change]]),"",IF(Table134237122[[#This Row],[Variable Name]]="","",IF(Table134237122[[#This Row],[Mean Change]]=5,Table134237122[Variable Name],"")))</f>
        <v/>
      </c>
      <c r="T172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2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2" s="86" t="e">
        <f>IF(Table134237122[[#This Row],[Mean Change]]=1,AVERAGEIFS(Table134237122[MR],Table134237122[MR],"&lt;"&amp;Table134237122[[#This Row],[UL MR]],Table134237122[Mean Change],1),#N/A)</f>
        <v>#N/A</v>
      </c>
      <c r="W172" s="86" t="e">
        <f>IF(Table134237122[[#This Row],[Mean Change]]=2,AVERAGEIFS(Table134237122[MR],Table134237122[MR],"&lt;"&amp;Table134237122[[#This Row],[UL MR]],Table134237122[Mean Change],2),#N/A)</f>
        <v>#N/A</v>
      </c>
      <c r="X172" s="86" t="e">
        <f>IF(Table134237122[[#This Row],[Mean Change]]=3,AVERAGEIFS(Table134237122[MR],Table134237122[MR],"&lt;"&amp;Table134237122[[#This Row],[UL MR]],Table134237122[Mean Change],3),#N/A)</f>
        <v>#N/A</v>
      </c>
      <c r="Y172" s="86" t="e">
        <f>Table134237122[[#This Row],[Process Mean]]+(2.66*Table134237122[[#This Row],[MR Bar]])</f>
        <v>#N/A</v>
      </c>
      <c r="Z172" s="86" t="e">
        <f>Table134237122[[#This Row],[2nd Mean]]+(2.66*Table134237122[[#This Row],[MR Bar 2]])</f>
        <v>#N/A</v>
      </c>
      <c r="AA172" s="86" t="e">
        <f>Table134237122[[#This Row],[3rd Mean]]+(2.66*Table134237122[[#This Row],[MR Bar 3]])</f>
        <v>#N/A</v>
      </c>
      <c r="AB172" s="86" t="e">
        <f>Table134237122[[#This Row],[Process Mean]]-(2.66*Table134237122[[#This Row],[MR Bar]])</f>
        <v>#N/A</v>
      </c>
      <c r="AC172" s="86" t="e">
        <f>Table134237122[[#This Row],[2nd Mean]]-(2.66*Table134237122[[#This Row],[MR Bar 2]])</f>
        <v>#N/A</v>
      </c>
      <c r="AD172" s="86" t="e">
        <f>Table134237122[[#This Row],[3rd Mean]]-(2.66*Table134237122[[#This Row],[MR Bar 3]])</f>
        <v>#N/A</v>
      </c>
      <c r="AE172" s="86" t="e">
        <f>IF(Table134237122[[#This Row],[Date]]="",#N/A,IF(Table134237122[[#This Row],[Date]]&lt;$BS$26,#N/A,$BP$26))</f>
        <v>#N/A</v>
      </c>
      <c r="AF172" s="87">
        <f>MAX(Table134237122[Cohort Size])*2</f>
        <v>1264</v>
      </c>
      <c r="AG172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2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2" s="90" t="e">
        <f>IF(Table134237122[[#This Row],[Mean Change]]=1,(Table134237122[[#This Row],[Standard Deviation]]*3)+$T172,#N/A)</f>
        <v>#N/A</v>
      </c>
      <c r="AJ172" s="90" t="e">
        <f>IF(Table134237122[[#This Row],[Mean Change]]=1,$T172-(Table134237122[[#This Row],[Standard Deviation]]*3),#N/A)</f>
        <v>#N/A</v>
      </c>
      <c r="AK172" s="90" t="e">
        <f>IF(Table134237122[[#This Row],[Mean Change]]=2,(Table134237122[[#This Row],[Standard Deviation]]*3)+$T172,#N/A)</f>
        <v>#N/A</v>
      </c>
      <c r="AL172" s="90" t="e">
        <f>IF(Table134237122[[#This Row],[Mean Change]]=2,$T172-(Table134237122[[#This Row],[Standard Deviation]]*3),#N/A)</f>
        <v>#N/A</v>
      </c>
      <c r="AM172" s="90" t="e">
        <f>IF(Table134237122[[#This Row],[Mean Change]]=3,(Table134237122[[#This Row],[Standard Deviation]]*3)+$T172,#N/A)</f>
        <v>#N/A</v>
      </c>
      <c r="AN172" s="90" t="e">
        <f>IF(Table134237122[[#This Row],[Mean Change]]=3,$T172-(Table134237122[[#This Row],[Standard Deviation]]*3),#N/A)</f>
        <v>#N/A</v>
      </c>
      <c r="AO172" s="55">
        <v>0.71613171756220007</v>
      </c>
      <c r="AP172" s="55">
        <v>0.6952282824378001</v>
      </c>
      <c r="AQ172" s="90" t="e">
        <f>IF(Table134237122[[#This Row],[Mean Change]]=5,(Table134237122[[#This Row],[Standard Deviation]]*3)+$T172,#N/A)</f>
        <v>#N/A</v>
      </c>
      <c r="AR172" s="90" t="e">
        <f>IF(Table134237122[[#This Row],[Mean Change]]=5,$T172-(Table134237122[[#This Row],[Standard Deviation]]*3),#N/A)</f>
        <v>#N/A</v>
      </c>
    </row>
    <row r="173" spans="2:44" ht="12.75" customHeight="1" x14ac:dyDescent="0.25">
      <c r="B173" s="9"/>
      <c r="C173" s="80"/>
      <c r="D173" s="81"/>
      <c r="E173" s="81" t="e">
        <f>IF(Table134237122[[#This Row],[Variable Name]]="",#N/A,Table134237122[[#This Row],[Variable Name]])</f>
        <v>#N/A</v>
      </c>
      <c r="F173" s="82" t="str">
        <f>IFERROR(IF(Table134237122[[#This Row],[Variable Name]]="","",IF(AG172&lt;&gt;AG173,"",ABS(Table134237122[[#This Row],[Variable Name]]-C172))),"")</f>
        <v/>
      </c>
      <c r="G173" s="83" t="e">
        <f>IF(Table134237122[[#This Row],[Mean Change]]=1,AVERAGEIFS(Table134237122[MR],Table134237122[Mean Change],1),#N/A)</f>
        <v>#N/A</v>
      </c>
      <c r="H173" s="83" t="e">
        <f>IF(Table134237122[[#This Row],[Mean Change]]=2,AVERAGEIFS(Table134237122[MR],Table134237122[Mean Change],2),#N/A)</f>
        <v>#N/A</v>
      </c>
      <c r="I173" s="83" t="e">
        <f>IF(Table134237122[[#This Row],[Mean Change]]=3,AVERAGEIFS(Table134237122[MR],Table134237122[Mean Change],3),#N/A)</f>
        <v>#N/A</v>
      </c>
      <c r="J173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3" s="84" t="str">
        <f>IF(ISERROR(Table134237122[[#This Row],[Mean Change]]),"",IF(Table134237122[[#This Row],[Variable Name]]="","",IF(Table134237122[[#This Row],[Mean Change]]=1,Table134237122[Variable Name],"")))</f>
        <v/>
      </c>
      <c r="L173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3" s="84" t="str">
        <f>IF(ISERROR(Table134237122[[#This Row],[Mean Change]]),"",IF(Table134237122[[#This Row],[Variable Name]]="","",IF(Table134237122[[#This Row],[Mean Change]]=2,Table134237122[Variable Name],"")))</f>
        <v/>
      </c>
      <c r="N173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3" s="84" t="str">
        <f>IF(ISERROR(Table134237122[[#This Row],[Mean Change]]),"",IF(Table134237122[[#This Row],[Variable Name]]="","",IF(Table134237122[[#This Row],[Mean Change]]=3,Table134237122[Variable Name],"")))</f>
        <v/>
      </c>
      <c r="P173" s="76">
        <v>0.70567999999999997</v>
      </c>
      <c r="Q173" s="84" t="str">
        <f>IF(ISERROR(Table134237122[[#This Row],[Mean Change]]),"",IF(Table134237122[[#This Row],[Variable Name]]="","",IF(Table134237122[[#This Row],[Mean Change]]=4,Table134237122[Variable Name],"")))</f>
        <v/>
      </c>
      <c r="R173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3" s="84" t="str">
        <f>IF(ISERROR(Table134237122[[#This Row],[Mean Change]]),"",IF(Table134237122[[#This Row],[Variable Name]]="","",IF(Table134237122[[#This Row],[Mean Change]]=5,Table134237122[Variable Name],"")))</f>
        <v/>
      </c>
      <c r="T173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3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3" s="86" t="e">
        <f>IF(Table134237122[[#This Row],[Mean Change]]=1,AVERAGEIFS(Table134237122[MR],Table134237122[MR],"&lt;"&amp;Table134237122[[#This Row],[UL MR]],Table134237122[Mean Change],1),#N/A)</f>
        <v>#N/A</v>
      </c>
      <c r="W173" s="86" t="e">
        <f>IF(Table134237122[[#This Row],[Mean Change]]=2,AVERAGEIFS(Table134237122[MR],Table134237122[MR],"&lt;"&amp;Table134237122[[#This Row],[UL MR]],Table134237122[Mean Change],2),#N/A)</f>
        <v>#N/A</v>
      </c>
      <c r="X173" s="86" t="e">
        <f>IF(Table134237122[[#This Row],[Mean Change]]=3,AVERAGEIFS(Table134237122[MR],Table134237122[MR],"&lt;"&amp;Table134237122[[#This Row],[UL MR]],Table134237122[Mean Change],3),#N/A)</f>
        <v>#N/A</v>
      </c>
      <c r="Y173" s="86" t="e">
        <f>Table134237122[[#This Row],[Process Mean]]+(2.66*Table134237122[[#This Row],[MR Bar]])</f>
        <v>#N/A</v>
      </c>
      <c r="Z173" s="86" t="e">
        <f>Table134237122[[#This Row],[2nd Mean]]+(2.66*Table134237122[[#This Row],[MR Bar 2]])</f>
        <v>#N/A</v>
      </c>
      <c r="AA173" s="86" t="e">
        <f>Table134237122[[#This Row],[3rd Mean]]+(2.66*Table134237122[[#This Row],[MR Bar 3]])</f>
        <v>#N/A</v>
      </c>
      <c r="AB173" s="86" t="e">
        <f>Table134237122[[#This Row],[Process Mean]]-(2.66*Table134237122[[#This Row],[MR Bar]])</f>
        <v>#N/A</v>
      </c>
      <c r="AC173" s="86" t="e">
        <f>Table134237122[[#This Row],[2nd Mean]]-(2.66*Table134237122[[#This Row],[MR Bar 2]])</f>
        <v>#N/A</v>
      </c>
      <c r="AD173" s="86" t="e">
        <f>Table134237122[[#This Row],[3rd Mean]]-(2.66*Table134237122[[#This Row],[MR Bar 3]])</f>
        <v>#N/A</v>
      </c>
      <c r="AE173" s="86" t="e">
        <f>IF(Table134237122[[#This Row],[Date]]="",#N/A,IF(Table134237122[[#This Row],[Date]]&lt;$BS$26,#N/A,$BP$26))</f>
        <v>#N/A</v>
      </c>
      <c r="AF173" s="87">
        <f>MAX(Table134237122[Cohort Size])*2</f>
        <v>1264</v>
      </c>
      <c r="AG173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3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3" s="90" t="e">
        <f>IF(Table134237122[[#This Row],[Mean Change]]=1,(Table134237122[[#This Row],[Standard Deviation]]*3)+$T173,#N/A)</f>
        <v>#N/A</v>
      </c>
      <c r="AJ173" s="90" t="e">
        <f>IF(Table134237122[[#This Row],[Mean Change]]=1,$T173-(Table134237122[[#This Row],[Standard Deviation]]*3),#N/A)</f>
        <v>#N/A</v>
      </c>
      <c r="AK173" s="90" t="e">
        <f>IF(Table134237122[[#This Row],[Mean Change]]=2,(Table134237122[[#This Row],[Standard Deviation]]*3)+$T173,#N/A)</f>
        <v>#N/A</v>
      </c>
      <c r="AL173" s="90" t="e">
        <f>IF(Table134237122[[#This Row],[Mean Change]]=2,$T173-(Table134237122[[#This Row],[Standard Deviation]]*3),#N/A)</f>
        <v>#N/A</v>
      </c>
      <c r="AM173" s="90" t="e">
        <f>IF(Table134237122[[#This Row],[Mean Change]]=3,(Table134237122[[#This Row],[Standard Deviation]]*3)+$T173,#N/A)</f>
        <v>#N/A</v>
      </c>
      <c r="AN173" s="90" t="e">
        <f>IF(Table134237122[[#This Row],[Mean Change]]=3,$T173-(Table134237122[[#This Row],[Standard Deviation]]*3),#N/A)</f>
        <v>#N/A</v>
      </c>
      <c r="AO173" s="55">
        <v>0.71613171756220007</v>
      </c>
      <c r="AP173" s="55">
        <v>0.6952282824378001</v>
      </c>
      <c r="AQ173" s="90" t="e">
        <f>IF(Table134237122[[#This Row],[Mean Change]]=5,(Table134237122[[#This Row],[Standard Deviation]]*3)+$T173,#N/A)</f>
        <v>#N/A</v>
      </c>
      <c r="AR173" s="90" t="e">
        <f>IF(Table134237122[[#This Row],[Mean Change]]=5,$T173-(Table134237122[[#This Row],[Standard Deviation]]*3),#N/A)</f>
        <v>#N/A</v>
      </c>
    </row>
    <row r="174" spans="2:44" ht="12.75" customHeight="1" x14ac:dyDescent="0.25">
      <c r="B174" s="9"/>
      <c r="C174" s="80"/>
      <c r="D174" s="81"/>
      <c r="E174" s="81" t="e">
        <f>IF(Table134237122[[#This Row],[Variable Name]]="",#N/A,Table134237122[[#This Row],[Variable Name]])</f>
        <v>#N/A</v>
      </c>
      <c r="F174" s="82" t="str">
        <f>IFERROR(IF(Table134237122[[#This Row],[Variable Name]]="","",IF(AG173&lt;&gt;AG174,"",ABS(Table134237122[[#This Row],[Variable Name]]-C173))),"")</f>
        <v/>
      </c>
      <c r="G174" s="83" t="e">
        <f>IF(Table134237122[[#This Row],[Mean Change]]=1,AVERAGEIFS(Table134237122[MR],Table134237122[Mean Change],1),#N/A)</f>
        <v>#N/A</v>
      </c>
      <c r="H174" s="83" t="e">
        <f>IF(Table134237122[[#This Row],[Mean Change]]=2,AVERAGEIFS(Table134237122[MR],Table134237122[Mean Change],2),#N/A)</f>
        <v>#N/A</v>
      </c>
      <c r="I174" s="83" t="e">
        <f>IF(Table134237122[[#This Row],[Mean Change]]=3,AVERAGEIFS(Table134237122[MR],Table134237122[Mean Change],3),#N/A)</f>
        <v>#N/A</v>
      </c>
      <c r="J174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4" s="84" t="str">
        <f>IF(ISERROR(Table134237122[[#This Row],[Mean Change]]),"",IF(Table134237122[[#This Row],[Variable Name]]="","",IF(Table134237122[[#This Row],[Mean Change]]=1,Table134237122[Variable Name],"")))</f>
        <v/>
      </c>
      <c r="L174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4" s="84" t="str">
        <f>IF(ISERROR(Table134237122[[#This Row],[Mean Change]]),"",IF(Table134237122[[#This Row],[Variable Name]]="","",IF(Table134237122[[#This Row],[Mean Change]]=2,Table134237122[Variable Name],"")))</f>
        <v/>
      </c>
      <c r="N174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4" s="84" t="str">
        <f>IF(ISERROR(Table134237122[[#This Row],[Mean Change]]),"",IF(Table134237122[[#This Row],[Variable Name]]="","",IF(Table134237122[[#This Row],[Mean Change]]=3,Table134237122[Variable Name],"")))</f>
        <v/>
      </c>
      <c r="P174" s="76">
        <v>0.70567999999999997</v>
      </c>
      <c r="Q174" s="84" t="str">
        <f>IF(ISERROR(Table134237122[[#This Row],[Mean Change]]),"",IF(Table134237122[[#This Row],[Variable Name]]="","",IF(Table134237122[[#This Row],[Mean Change]]=4,Table134237122[Variable Name],"")))</f>
        <v/>
      </c>
      <c r="R174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4" s="84" t="str">
        <f>IF(ISERROR(Table134237122[[#This Row],[Mean Change]]),"",IF(Table134237122[[#This Row],[Variable Name]]="","",IF(Table134237122[[#This Row],[Mean Change]]=5,Table134237122[Variable Name],"")))</f>
        <v/>
      </c>
      <c r="T174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4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4" s="86" t="e">
        <f>IF(Table134237122[[#This Row],[Mean Change]]=1,AVERAGEIFS(Table134237122[MR],Table134237122[MR],"&lt;"&amp;Table134237122[[#This Row],[UL MR]],Table134237122[Mean Change],1),#N/A)</f>
        <v>#N/A</v>
      </c>
      <c r="W174" s="86" t="e">
        <f>IF(Table134237122[[#This Row],[Mean Change]]=2,AVERAGEIFS(Table134237122[MR],Table134237122[MR],"&lt;"&amp;Table134237122[[#This Row],[UL MR]],Table134237122[Mean Change],2),#N/A)</f>
        <v>#N/A</v>
      </c>
      <c r="X174" s="86" t="e">
        <f>IF(Table134237122[[#This Row],[Mean Change]]=3,AVERAGEIFS(Table134237122[MR],Table134237122[MR],"&lt;"&amp;Table134237122[[#This Row],[UL MR]],Table134237122[Mean Change],3),#N/A)</f>
        <v>#N/A</v>
      </c>
      <c r="Y174" s="86" t="e">
        <f>Table134237122[[#This Row],[Process Mean]]+(2.66*Table134237122[[#This Row],[MR Bar]])</f>
        <v>#N/A</v>
      </c>
      <c r="Z174" s="86" t="e">
        <f>Table134237122[[#This Row],[2nd Mean]]+(2.66*Table134237122[[#This Row],[MR Bar 2]])</f>
        <v>#N/A</v>
      </c>
      <c r="AA174" s="86" t="e">
        <f>Table134237122[[#This Row],[3rd Mean]]+(2.66*Table134237122[[#This Row],[MR Bar 3]])</f>
        <v>#N/A</v>
      </c>
      <c r="AB174" s="86" t="e">
        <f>Table134237122[[#This Row],[Process Mean]]-(2.66*Table134237122[[#This Row],[MR Bar]])</f>
        <v>#N/A</v>
      </c>
      <c r="AC174" s="86" t="e">
        <f>Table134237122[[#This Row],[2nd Mean]]-(2.66*Table134237122[[#This Row],[MR Bar 2]])</f>
        <v>#N/A</v>
      </c>
      <c r="AD174" s="86" t="e">
        <f>Table134237122[[#This Row],[3rd Mean]]-(2.66*Table134237122[[#This Row],[MR Bar 3]])</f>
        <v>#N/A</v>
      </c>
      <c r="AE174" s="86" t="e">
        <f>IF(Table134237122[[#This Row],[Date]]="",#N/A,IF(Table134237122[[#This Row],[Date]]&lt;$BS$26,#N/A,$BP$26))</f>
        <v>#N/A</v>
      </c>
      <c r="AF174" s="87">
        <f>MAX(Table134237122[Cohort Size])*2</f>
        <v>1264</v>
      </c>
      <c r="AG174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4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4" s="90" t="e">
        <f>IF(Table134237122[[#This Row],[Mean Change]]=1,(Table134237122[[#This Row],[Standard Deviation]]*3)+$T174,#N/A)</f>
        <v>#N/A</v>
      </c>
      <c r="AJ174" s="90" t="e">
        <f>IF(Table134237122[[#This Row],[Mean Change]]=1,$T174-(Table134237122[[#This Row],[Standard Deviation]]*3),#N/A)</f>
        <v>#N/A</v>
      </c>
      <c r="AK174" s="90" t="e">
        <f>IF(Table134237122[[#This Row],[Mean Change]]=2,(Table134237122[[#This Row],[Standard Deviation]]*3)+$T174,#N/A)</f>
        <v>#N/A</v>
      </c>
      <c r="AL174" s="90" t="e">
        <f>IF(Table134237122[[#This Row],[Mean Change]]=2,$T174-(Table134237122[[#This Row],[Standard Deviation]]*3),#N/A)</f>
        <v>#N/A</v>
      </c>
      <c r="AM174" s="90" t="e">
        <f>IF(Table134237122[[#This Row],[Mean Change]]=3,(Table134237122[[#This Row],[Standard Deviation]]*3)+$T174,#N/A)</f>
        <v>#N/A</v>
      </c>
      <c r="AN174" s="90" t="e">
        <f>IF(Table134237122[[#This Row],[Mean Change]]=3,$T174-(Table134237122[[#This Row],[Standard Deviation]]*3),#N/A)</f>
        <v>#N/A</v>
      </c>
      <c r="AO174" s="55">
        <v>0.71613171756220007</v>
      </c>
      <c r="AP174" s="55">
        <v>0.6952282824378001</v>
      </c>
      <c r="AQ174" s="90" t="e">
        <f>IF(Table134237122[[#This Row],[Mean Change]]=5,(Table134237122[[#This Row],[Standard Deviation]]*3)+$T174,#N/A)</f>
        <v>#N/A</v>
      </c>
      <c r="AR174" s="90" t="e">
        <f>IF(Table134237122[[#This Row],[Mean Change]]=5,$T174-(Table134237122[[#This Row],[Standard Deviation]]*3),#N/A)</f>
        <v>#N/A</v>
      </c>
    </row>
    <row r="175" spans="2:44" ht="12.75" customHeight="1" x14ac:dyDescent="0.25">
      <c r="B175" s="9"/>
      <c r="C175" s="80"/>
      <c r="D175" s="81"/>
      <c r="E175" s="81" t="e">
        <f>IF(Table134237122[[#This Row],[Variable Name]]="",#N/A,Table134237122[[#This Row],[Variable Name]])</f>
        <v>#N/A</v>
      </c>
      <c r="F175" s="82" t="str">
        <f>IFERROR(IF(Table134237122[[#This Row],[Variable Name]]="","",IF(AG174&lt;&gt;AG175,"",ABS(Table134237122[[#This Row],[Variable Name]]-C174))),"")</f>
        <v/>
      </c>
      <c r="G175" s="83" t="e">
        <f>IF(Table134237122[[#This Row],[Mean Change]]=1,AVERAGEIFS(Table134237122[MR],Table134237122[Mean Change],1),#N/A)</f>
        <v>#N/A</v>
      </c>
      <c r="H175" s="83" t="e">
        <f>IF(Table134237122[[#This Row],[Mean Change]]=2,AVERAGEIFS(Table134237122[MR],Table134237122[Mean Change],2),#N/A)</f>
        <v>#N/A</v>
      </c>
      <c r="I175" s="83" t="e">
        <f>IF(Table134237122[[#This Row],[Mean Change]]=3,AVERAGEIFS(Table134237122[MR],Table134237122[Mean Change],3),#N/A)</f>
        <v>#N/A</v>
      </c>
      <c r="J175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5" s="84" t="str">
        <f>IF(ISERROR(Table134237122[[#This Row],[Mean Change]]),"",IF(Table134237122[[#This Row],[Variable Name]]="","",IF(Table134237122[[#This Row],[Mean Change]]=1,Table134237122[Variable Name],"")))</f>
        <v/>
      </c>
      <c r="L175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5" s="84" t="str">
        <f>IF(ISERROR(Table134237122[[#This Row],[Mean Change]]),"",IF(Table134237122[[#This Row],[Variable Name]]="","",IF(Table134237122[[#This Row],[Mean Change]]=2,Table134237122[Variable Name],"")))</f>
        <v/>
      </c>
      <c r="N175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5" s="84" t="str">
        <f>IF(ISERROR(Table134237122[[#This Row],[Mean Change]]),"",IF(Table134237122[[#This Row],[Variable Name]]="","",IF(Table134237122[[#This Row],[Mean Change]]=3,Table134237122[Variable Name],"")))</f>
        <v/>
      </c>
      <c r="P175" s="76">
        <v>0.70567999999999997</v>
      </c>
      <c r="Q175" s="84" t="str">
        <f>IF(ISERROR(Table134237122[[#This Row],[Mean Change]]),"",IF(Table134237122[[#This Row],[Variable Name]]="","",IF(Table134237122[[#This Row],[Mean Change]]=4,Table134237122[Variable Name],"")))</f>
        <v/>
      </c>
      <c r="R175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5" s="84" t="str">
        <f>IF(ISERROR(Table134237122[[#This Row],[Mean Change]]),"",IF(Table134237122[[#This Row],[Variable Name]]="","",IF(Table134237122[[#This Row],[Mean Change]]=5,Table134237122[Variable Name],"")))</f>
        <v/>
      </c>
      <c r="T175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5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5" s="86" t="e">
        <f>IF(Table134237122[[#This Row],[Mean Change]]=1,AVERAGEIFS(Table134237122[MR],Table134237122[MR],"&lt;"&amp;Table134237122[[#This Row],[UL MR]],Table134237122[Mean Change],1),#N/A)</f>
        <v>#N/A</v>
      </c>
      <c r="W175" s="86" t="e">
        <f>IF(Table134237122[[#This Row],[Mean Change]]=2,AVERAGEIFS(Table134237122[MR],Table134237122[MR],"&lt;"&amp;Table134237122[[#This Row],[UL MR]],Table134237122[Mean Change],2),#N/A)</f>
        <v>#N/A</v>
      </c>
      <c r="X175" s="86" t="e">
        <f>IF(Table134237122[[#This Row],[Mean Change]]=3,AVERAGEIFS(Table134237122[MR],Table134237122[MR],"&lt;"&amp;Table134237122[[#This Row],[UL MR]],Table134237122[Mean Change],3),#N/A)</f>
        <v>#N/A</v>
      </c>
      <c r="Y175" s="86" t="e">
        <f>Table134237122[[#This Row],[Process Mean]]+(2.66*Table134237122[[#This Row],[MR Bar]])</f>
        <v>#N/A</v>
      </c>
      <c r="Z175" s="86" t="e">
        <f>Table134237122[[#This Row],[2nd Mean]]+(2.66*Table134237122[[#This Row],[MR Bar 2]])</f>
        <v>#N/A</v>
      </c>
      <c r="AA175" s="86" t="e">
        <f>Table134237122[[#This Row],[3rd Mean]]+(2.66*Table134237122[[#This Row],[MR Bar 3]])</f>
        <v>#N/A</v>
      </c>
      <c r="AB175" s="86" t="e">
        <f>Table134237122[[#This Row],[Process Mean]]-(2.66*Table134237122[[#This Row],[MR Bar]])</f>
        <v>#N/A</v>
      </c>
      <c r="AC175" s="86" t="e">
        <f>Table134237122[[#This Row],[2nd Mean]]-(2.66*Table134237122[[#This Row],[MR Bar 2]])</f>
        <v>#N/A</v>
      </c>
      <c r="AD175" s="86" t="e">
        <f>Table134237122[[#This Row],[3rd Mean]]-(2.66*Table134237122[[#This Row],[MR Bar 3]])</f>
        <v>#N/A</v>
      </c>
      <c r="AE175" s="86" t="e">
        <f>IF(Table134237122[[#This Row],[Date]]="",#N/A,IF(Table134237122[[#This Row],[Date]]&lt;$BS$26,#N/A,$BP$26))</f>
        <v>#N/A</v>
      </c>
      <c r="AF175" s="87">
        <f>MAX(Table134237122[Cohort Size])*2</f>
        <v>1264</v>
      </c>
      <c r="AG175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5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5" s="90" t="e">
        <f>IF(Table134237122[[#This Row],[Mean Change]]=1,(Table134237122[[#This Row],[Standard Deviation]]*3)+$T175,#N/A)</f>
        <v>#N/A</v>
      </c>
      <c r="AJ175" s="90" t="e">
        <f>IF(Table134237122[[#This Row],[Mean Change]]=1,$T175-(Table134237122[[#This Row],[Standard Deviation]]*3),#N/A)</f>
        <v>#N/A</v>
      </c>
      <c r="AK175" s="90" t="e">
        <f>IF(Table134237122[[#This Row],[Mean Change]]=2,(Table134237122[[#This Row],[Standard Deviation]]*3)+$T175,#N/A)</f>
        <v>#N/A</v>
      </c>
      <c r="AL175" s="90" t="e">
        <f>IF(Table134237122[[#This Row],[Mean Change]]=2,$T175-(Table134237122[[#This Row],[Standard Deviation]]*3),#N/A)</f>
        <v>#N/A</v>
      </c>
      <c r="AM175" s="90" t="e">
        <f>IF(Table134237122[[#This Row],[Mean Change]]=3,(Table134237122[[#This Row],[Standard Deviation]]*3)+$T175,#N/A)</f>
        <v>#N/A</v>
      </c>
      <c r="AN175" s="90" t="e">
        <f>IF(Table134237122[[#This Row],[Mean Change]]=3,$T175-(Table134237122[[#This Row],[Standard Deviation]]*3),#N/A)</f>
        <v>#N/A</v>
      </c>
      <c r="AO175" s="55">
        <v>0.71613171756220007</v>
      </c>
      <c r="AP175" s="55">
        <v>0.6952282824378001</v>
      </c>
      <c r="AQ175" s="90" t="e">
        <f>IF(Table134237122[[#This Row],[Mean Change]]=5,(Table134237122[[#This Row],[Standard Deviation]]*3)+$T175,#N/A)</f>
        <v>#N/A</v>
      </c>
      <c r="AR175" s="90" t="e">
        <f>IF(Table134237122[[#This Row],[Mean Change]]=5,$T175-(Table134237122[[#This Row],[Standard Deviation]]*3),#N/A)</f>
        <v>#N/A</v>
      </c>
    </row>
    <row r="176" spans="2:44" ht="12.75" customHeight="1" x14ac:dyDescent="0.25">
      <c r="B176" s="9"/>
      <c r="C176" s="80"/>
      <c r="D176" s="81"/>
      <c r="E176" s="81" t="e">
        <f>IF(Table134237122[[#This Row],[Variable Name]]="",#N/A,Table134237122[[#This Row],[Variable Name]])</f>
        <v>#N/A</v>
      </c>
      <c r="F176" s="82" t="str">
        <f>IFERROR(IF(Table134237122[[#This Row],[Variable Name]]="","",IF(AG175&lt;&gt;AG176,"",ABS(Table134237122[[#This Row],[Variable Name]]-C175))),"")</f>
        <v/>
      </c>
      <c r="G176" s="83" t="e">
        <f>IF(Table134237122[[#This Row],[Mean Change]]=1,AVERAGEIFS(Table134237122[MR],Table134237122[Mean Change],1),#N/A)</f>
        <v>#N/A</v>
      </c>
      <c r="H176" s="83" t="e">
        <f>IF(Table134237122[[#This Row],[Mean Change]]=2,AVERAGEIFS(Table134237122[MR],Table134237122[Mean Change],2),#N/A)</f>
        <v>#N/A</v>
      </c>
      <c r="I176" s="83" t="e">
        <f>IF(Table134237122[[#This Row],[Mean Change]]=3,AVERAGEIFS(Table134237122[MR],Table134237122[Mean Change],3),#N/A)</f>
        <v>#N/A</v>
      </c>
      <c r="J176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6" s="84" t="str">
        <f>IF(ISERROR(Table134237122[[#This Row],[Mean Change]]),"",IF(Table134237122[[#This Row],[Variable Name]]="","",IF(Table134237122[[#This Row],[Mean Change]]=1,Table134237122[Variable Name],"")))</f>
        <v/>
      </c>
      <c r="L176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6" s="84" t="str">
        <f>IF(ISERROR(Table134237122[[#This Row],[Mean Change]]),"",IF(Table134237122[[#This Row],[Variable Name]]="","",IF(Table134237122[[#This Row],[Mean Change]]=2,Table134237122[Variable Name],"")))</f>
        <v/>
      </c>
      <c r="N176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6" s="84" t="str">
        <f>IF(ISERROR(Table134237122[[#This Row],[Mean Change]]),"",IF(Table134237122[[#This Row],[Variable Name]]="","",IF(Table134237122[[#This Row],[Mean Change]]=3,Table134237122[Variable Name],"")))</f>
        <v/>
      </c>
      <c r="P176" s="76">
        <v>0.70567999999999997</v>
      </c>
      <c r="Q176" s="84" t="str">
        <f>IF(ISERROR(Table134237122[[#This Row],[Mean Change]]),"",IF(Table134237122[[#This Row],[Variable Name]]="","",IF(Table134237122[[#This Row],[Mean Change]]=4,Table134237122[Variable Name],"")))</f>
        <v/>
      </c>
      <c r="R176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6" s="84" t="str">
        <f>IF(ISERROR(Table134237122[[#This Row],[Mean Change]]),"",IF(Table134237122[[#This Row],[Variable Name]]="","",IF(Table134237122[[#This Row],[Mean Change]]=5,Table134237122[Variable Name],"")))</f>
        <v/>
      </c>
      <c r="T176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6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6" s="86" t="e">
        <f>IF(Table134237122[[#This Row],[Mean Change]]=1,AVERAGEIFS(Table134237122[MR],Table134237122[MR],"&lt;"&amp;Table134237122[[#This Row],[UL MR]],Table134237122[Mean Change],1),#N/A)</f>
        <v>#N/A</v>
      </c>
      <c r="W176" s="86" t="e">
        <f>IF(Table134237122[[#This Row],[Mean Change]]=2,AVERAGEIFS(Table134237122[MR],Table134237122[MR],"&lt;"&amp;Table134237122[[#This Row],[UL MR]],Table134237122[Mean Change],2),#N/A)</f>
        <v>#N/A</v>
      </c>
      <c r="X176" s="86" t="e">
        <f>IF(Table134237122[[#This Row],[Mean Change]]=3,AVERAGEIFS(Table134237122[MR],Table134237122[MR],"&lt;"&amp;Table134237122[[#This Row],[UL MR]],Table134237122[Mean Change],3),#N/A)</f>
        <v>#N/A</v>
      </c>
      <c r="Y176" s="86" t="e">
        <f>Table134237122[[#This Row],[Process Mean]]+(2.66*Table134237122[[#This Row],[MR Bar]])</f>
        <v>#N/A</v>
      </c>
      <c r="Z176" s="86" t="e">
        <f>Table134237122[[#This Row],[2nd Mean]]+(2.66*Table134237122[[#This Row],[MR Bar 2]])</f>
        <v>#N/A</v>
      </c>
      <c r="AA176" s="86" t="e">
        <f>Table134237122[[#This Row],[3rd Mean]]+(2.66*Table134237122[[#This Row],[MR Bar 3]])</f>
        <v>#N/A</v>
      </c>
      <c r="AB176" s="86" t="e">
        <f>Table134237122[[#This Row],[Process Mean]]-(2.66*Table134237122[[#This Row],[MR Bar]])</f>
        <v>#N/A</v>
      </c>
      <c r="AC176" s="86" t="e">
        <f>Table134237122[[#This Row],[2nd Mean]]-(2.66*Table134237122[[#This Row],[MR Bar 2]])</f>
        <v>#N/A</v>
      </c>
      <c r="AD176" s="86" t="e">
        <f>Table134237122[[#This Row],[3rd Mean]]-(2.66*Table134237122[[#This Row],[MR Bar 3]])</f>
        <v>#N/A</v>
      </c>
      <c r="AE176" s="86" t="e">
        <f>IF(Table134237122[[#This Row],[Date]]="",#N/A,IF(Table134237122[[#This Row],[Date]]&lt;$BS$26,#N/A,$BP$26))</f>
        <v>#N/A</v>
      </c>
      <c r="AF176" s="87">
        <f>MAX(Table134237122[Cohort Size])*2</f>
        <v>1264</v>
      </c>
      <c r="AG176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6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6" s="90" t="e">
        <f>IF(Table134237122[[#This Row],[Mean Change]]=1,(Table134237122[[#This Row],[Standard Deviation]]*3)+$T176,#N/A)</f>
        <v>#N/A</v>
      </c>
      <c r="AJ176" s="90" t="e">
        <f>IF(Table134237122[[#This Row],[Mean Change]]=1,$T176-(Table134237122[[#This Row],[Standard Deviation]]*3),#N/A)</f>
        <v>#N/A</v>
      </c>
      <c r="AK176" s="90" t="e">
        <f>IF(Table134237122[[#This Row],[Mean Change]]=2,(Table134237122[[#This Row],[Standard Deviation]]*3)+$T176,#N/A)</f>
        <v>#N/A</v>
      </c>
      <c r="AL176" s="90" t="e">
        <f>IF(Table134237122[[#This Row],[Mean Change]]=2,$T176-(Table134237122[[#This Row],[Standard Deviation]]*3),#N/A)</f>
        <v>#N/A</v>
      </c>
      <c r="AM176" s="90" t="e">
        <f>IF(Table134237122[[#This Row],[Mean Change]]=3,(Table134237122[[#This Row],[Standard Deviation]]*3)+$T176,#N/A)</f>
        <v>#N/A</v>
      </c>
      <c r="AN176" s="90" t="e">
        <f>IF(Table134237122[[#This Row],[Mean Change]]=3,$T176-(Table134237122[[#This Row],[Standard Deviation]]*3),#N/A)</f>
        <v>#N/A</v>
      </c>
      <c r="AO176" s="55">
        <v>0.71613171756220007</v>
      </c>
      <c r="AP176" s="55">
        <v>0.6952282824378001</v>
      </c>
      <c r="AQ176" s="90" t="e">
        <f>IF(Table134237122[[#This Row],[Mean Change]]=5,(Table134237122[[#This Row],[Standard Deviation]]*3)+$T176,#N/A)</f>
        <v>#N/A</v>
      </c>
      <c r="AR176" s="90" t="e">
        <f>IF(Table134237122[[#This Row],[Mean Change]]=5,$T176-(Table134237122[[#This Row],[Standard Deviation]]*3),#N/A)</f>
        <v>#N/A</v>
      </c>
    </row>
    <row r="177" spans="2:44" ht="12.75" customHeight="1" x14ac:dyDescent="0.25">
      <c r="B177" s="9"/>
      <c r="C177" s="80"/>
      <c r="D177" s="81"/>
      <c r="E177" s="81" t="e">
        <f>IF(Table134237122[[#This Row],[Variable Name]]="",#N/A,Table134237122[[#This Row],[Variable Name]])</f>
        <v>#N/A</v>
      </c>
      <c r="F177" s="82" t="str">
        <f>IFERROR(IF(Table134237122[[#This Row],[Variable Name]]="","",IF(AG176&lt;&gt;AG177,"",ABS(Table134237122[[#This Row],[Variable Name]]-C176))),"")</f>
        <v/>
      </c>
      <c r="G177" s="83" t="e">
        <f>IF(Table134237122[[#This Row],[Mean Change]]=1,AVERAGEIFS(Table134237122[MR],Table134237122[Mean Change],1),#N/A)</f>
        <v>#N/A</v>
      </c>
      <c r="H177" s="83" t="e">
        <f>IF(Table134237122[[#This Row],[Mean Change]]=2,AVERAGEIFS(Table134237122[MR],Table134237122[Mean Change],2),#N/A)</f>
        <v>#N/A</v>
      </c>
      <c r="I177" s="83" t="e">
        <f>IF(Table134237122[[#This Row],[Mean Change]]=3,AVERAGEIFS(Table134237122[MR],Table134237122[Mean Change],3),#N/A)</f>
        <v>#N/A</v>
      </c>
      <c r="J177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7" s="84" t="str">
        <f>IF(ISERROR(Table134237122[[#This Row],[Mean Change]]),"",IF(Table134237122[[#This Row],[Variable Name]]="","",IF(Table134237122[[#This Row],[Mean Change]]=1,Table134237122[Variable Name],"")))</f>
        <v/>
      </c>
      <c r="L177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7" s="84" t="str">
        <f>IF(ISERROR(Table134237122[[#This Row],[Mean Change]]),"",IF(Table134237122[[#This Row],[Variable Name]]="","",IF(Table134237122[[#This Row],[Mean Change]]=2,Table134237122[Variable Name],"")))</f>
        <v/>
      </c>
      <c r="N177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7" s="84" t="str">
        <f>IF(ISERROR(Table134237122[[#This Row],[Mean Change]]),"",IF(Table134237122[[#This Row],[Variable Name]]="","",IF(Table134237122[[#This Row],[Mean Change]]=3,Table134237122[Variable Name],"")))</f>
        <v/>
      </c>
      <c r="P177" s="76">
        <v>0.70567999999999997</v>
      </c>
      <c r="Q177" s="84" t="str">
        <f>IF(ISERROR(Table134237122[[#This Row],[Mean Change]]),"",IF(Table134237122[[#This Row],[Variable Name]]="","",IF(Table134237122[[#This Row],[Mean Change]]=4,Table134237122[Variable Name],"")))</f>
        <v/>
      </c>
      <c r="R177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7" s="84" t="str">
        <f>IF(ISERROR(Table134237122[[#This Row],[Mean Change]]),"",IF(Table134237122[[#This Row],[Variable Name]]="","",IF(Table134237122[[#This Row],[Mean Change]]=5,Table134237122[Variable Name],"")))</f>
        <v/>
      </c>
      <c r="T177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7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7" s="86" t="e">
        <f>IF(Table134237122[[#This Row],[Mean Change]]=1,AVERAGEIFS(Table134237122[MR],Table134237122[MR],"&lt;"&amp;Table134237122[[#This Row],[UL MR]],Table134237122[Mean Change],1),#N/A)</f>
        <v>#N/A</v>
      </c>
      <c r="W177" s="86" t="e">
        <f>IF(Table134237122[[#This Row],[Mean Change]]=2,AVERAGEIFS(Table134237122[MR],Table134237122[MR],"&lt;"&amp;Table134237122[[#This Row],[UL MR]],Table134237122[Mean Change],2),#N/A)</f>
        <v>#N/A</v>
      </c>
      <c r="X177" s="86" t="e">
        <f>IF(Table134237122[[#This Row],[Mean Change]]=3,AVERAGEIFS(Table134237122[MR],Table134237122[MR],"&lt;"&amp;Table134237122[[#This Row],[UL MR]],Table134237122[Mean Change],3),#N/A)</f>
        <v>#N/A</v>
      </c>
      <c r="Y177" s="86" t="e">
        <f>Table134237122[[#This Row],[Process Mean]]+(2.66*Table134237122[[#This Row],[MR Bar]])</f>
        <v>#N/A</v>
      </c>
      <c r="Z177" s="86" t="e">
        <f>Table134237122[[#This Row],[2nd Mean]]+(2.66*Table134237122[[#This Row],[MR Bar 2]])</f>
        <v>#N/A</v>
      </c>
      <c r="AA177" s="86" t="e">
        <f>Table134237122[[#This Row],[3rd Mean]]+(2.66*Table134237122[[#This Row],[MR Bar 3]])</f>
        <v>#N/A</v>
      </c>
      <c r="AB177" s="86" t="e">
        <f>Table134237122[[#This Row],[Process Mean]]-(2.66*Table134237122[[#This Row],[MR Bar]])</f>
        <v>#N/A</v>
      </c>
      <c r="AC177" s="86" t="e">
        <f>Table134237122[[#This Row],[2nd Mean]]-(2.66*Table134237122[[#This Row],[MR Bar 2]])</f>
        <v>#N/A</v>
      </c>
      <c r="AD177" s="86" t="e">
        <f>Table134237122[[#This Row],[3rd Mean]]-(2.66*Table134237122[[#This Row],[MR Bar 3]])</f>
        <v>#N/A</v>
      </c>
      <c r="AE177" s="86" t="e">
        <f>IF(Table134237122[[#This Row],[Date]]="",#N/A,IF(Table134237122[[#This Row],[Date]]&lt;$BS$26,#N/A,$BP$26))</f>
        <v>#N/A</v>
      </c>
      <c r="AF177" s="87">
        <f>MAX(Table134237122[Cohort Size])*2</f>
        <v>1264</v>
      </c>
      <c r="AG177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7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7" s="90" t="e">
        <f>IF(Table134237122[[#This Row],[Mean Change]]=1,(Table134237122[[#This Row],[Standard Deviation]]*3)+$T177,#N/A)</f>
        <v>#N/A</v>
      </c>
      <c r="AJ177" s="90" t="e">
        <f>IF(Table134237122[[#This Row],[Mean Change]]=1,$T177-(Table134237122[[#This Row],[Standard Deviation]]*3),#N/A)</f>
        <v>#N/A</v>
      </c>
      <c r="AK177" s="90" t="e">
        <f>IF(Table134237122[[#This Row],[Mean Change]]=2,(Table134237122[[#This Row],[Standard Deviation]]*3)+$T177,#N/A)</f>
        <v>#N/A</v>
      </c>
      <c r="AL177" s="90" t="e">
        <f>IF(Table134237122[[#This Row],[Mean Change]]=2,$T177-(Table134237122[[#This Row],[Standard Deviation]]*3),#N/A)</f>
        <v>#N/A</v>
      </c>
      <c r="AM177" s="90" t="e">
        <f>IF(Table134237122[[#This Row],[Mean Change]]=3,(Table134237122[[#This Row],[Standard Deviation]]*3)+$T177,#N/A)</f>
        <v>#N/A</v>
      </c>
      <c r="AN177" s="90" t="e">
        <f>IF(Table134237122[[#This Row],[Mean Change]]=3,$T177-(Table134237122[[#This Row],[Standard Deviation]]*3),#N/A)</f>
        <v>#N/A</v>
      </c>
      <c r="AO177" s="55">
        <v>0.71613171756220007</v>
      </c>
      <c r="AP177" s="55">
        <v>0.6952282824378001</v>
      </c>
      <c r="AQ177" s="90" t="e">
        <f>IF(Table134237122[[#This Row],[Mean Change]]=5,(Table134237122[[#This Row],[Standard Deviation]]*3)+$T177,#N/A)</f>
        <v>#N/A</v>
      </c>
      <c r="AR177" s="90" t="e">
        <f>IF(Table134237122[[#This Row],[Mean Change]]=5,$T177-(Table134237122[[#This Row],[Standard Deviation]]*3),#N/A)</f>
        <v>#N/A</v>
      </c>
    </row>
    <row r="178" spans="2:44" ht="12.75" customHeight="1" x14ac:dyDescent="0.25">
      <c r="B178" s="9"/>
      <c r="C178" s="80"/>
      <c r="D178" s="81"/>
      <c r="E178" s="81" t="e">
        <f>IF(Table134237122[[#This Row],[Variable Name]]="",#N/A,Table134237122[[#This Row],[Variable Name]])</f>
        <v>#N/A</v>
      </c>
      <c r="F178" s="82" t="str">
        <f>IFERROR(IF(Table134237122[[#This Row],[Variable Name]]="","",IF(AG177&lt;&gt;AG178,"",ABS(Table134237122[[#This Row],[Variable Name]]-C177))),"")</f>
        <v/>
      </c>
      <c r="G178" s="83" t="e">
        <f>IF(Table134237122[[#This Row],[Mean Change]]=1,AVERAGEIFS(Table134237122[MR],Table134237122[Mean Change],1),#N/A)</f>
        <v>#N/A</v>
      </c>
      <c r="H178" s="83" t="e">
        <f>IF(Table134237122[[#This Row],[Mean Change]]=2,AVERAGEIFS(Table134237122[MR],Table134237122[Mean Change],2),#N/A)</f>
        <v>#N/A</v>
      </c>
      <c r="I178" s="83" t="e">
        <f>IF(Table134237122[[#This Row],[Mean Change]]=3,AVERAGEIFS(Table134237122[MR],Table134237122[Mean Change],3),#N/A)</f>
        <v>#N/A</v>
      </c>
      <c r="J178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8" s="84" t="str">
        <f>IF(ISERROR(Table134237122[[#This Row],[Mean Change]]),"",IF(Table134237122[[#This Row],[Variable Name]]="","",IF(Table134237122[[#This Row],[Mean Change]]=1,Table134237122[Variable Name],"")))</f>
        <v/>
      </c>
      <c r="L178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8" s="84" t="str">
        <f>IF(ISERROR(Table134237122[[#This Row],[Mean Change]]),"",IF(Table134237122[[#This Row],[Variable Name]]="","",IF(Table134237122[[#This Row],[Mean Change]]=2,Table134237122[Variable Name],"")))</f>
        <v/>
      </c>
      <c r="N178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8" s="84" t="str">
        <f>IF(ISERROR(Table134237122[[#This Row],[Mean Change]]),"",IF(Table134237122[[#This Row],[Variable Name]]="","",IF(Table134237122[[#This Row],[Mean Change]]=3,Table134237122[Variable Name],"")))</f>
        <v/>
      </c>
      <c r="P178" s="76">
        <v>0.70567999999999997</v>
      </c>
      <c r="Q178" s="84" t="str">
        <f>IF(ISERROR(Table134237122[[#This Row],[Mean Change]]),"",IF(Table134237122[[#This Row],[Variable Name]]="","",IF(Table134237122[[#This Row],[Mean Change]]=4,Table134237122[Variable Name],"")))</f>
        <v/>
      </c>
      <c r="R178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8" s="84" t="str">
        <f>IF(ISERROR(Table134237122[[#This Row],[Mean Change]]),"",IF(Table134237122[[#This Row],[Variable Name]]="","",IF(Table134237122[[#This Row],[Mean Change]]=5,Table134237122[Variable Name],"")))</f>
        <v/>
      </c>
      <c r="T178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8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8" s="86" t="e">
        <f>IF(Table134237122[[#This Row],[Mean Change]]=1,AVERAGEIFS(Table134237122[MR],Table134237122[MR],"&lt;"&amp;Table134237122[[#This Row],[UL MR]],Table134237122[Mean Change],1),#N/A)</f>
        <v>#N/A</v>
      </c>
      <c r="W178" s="86" t="e">
        <f>IF(Table134237122[[#This Row],[Mean Change]]=2,AVERAGEIFS(Table134237122[MR],Table134237122[MR],"&lt;"&amp;Table134237122[[#This Row],[UL MR]],Table134237122[Mean Change],2),#N/A)</f>
        <v>#N/A</v>
      </c>
      <c r="X178" s="86" t="e">
        <f>IF(Table134237122[[#This Row],[Mean Change]]=3,AVERAGEIFS(Table134237122[MR],Table134237122[MR],"&lt;"&amp;Table134237122[[#This Row],[UL MR]],Table134237122[Mean Change],3),#N/A)</f>
        <v>#N/A</v>
      </c>
      <c r="Y178" s="86" t="e">
        <f>Table134237122[[#This Row],[Process Mean]]+(2.66*Table134237122[[#This Row],[MR Bar]])</f>
        <v>#N/A</v>
      </c>
      <c r="Z178" s="86" t="e">
        <f>Table134237122[[#This Row],[2nd Mean]]+(2.66*Table134237122[[#This Row],[MR Bar 2]])</f>
        <v>#N/A</v>
      </c>
      <c r="AA178" s="86" t="e">
        <f>Table134237122[[#This Row],[3rd Mean]]+(2.66*Table134237122[[#This Row],[MR Bar 3]])</f>
        <v>#N/A</v>
      </c>
      <c r="AB178" s="86" t="e">
        <f>Table134237122[[#This Row],[Process Mean]]-(2.66*Table134237122[[#This Row],[MR Bar]])</f>
        <v>#N/A</v>
      </c>
      <c r="AC178" s="86" t="e">
        <f>Table134237122[[#This Row],[2nd Mean]]-(2.66*Table134237122[[#This Row],[MR Bar 2]])</f>
        <v>#N/A</v>
      </c>
      <c r="AD178" s="86" t="e">
        <f>Table134237122[[#This Row],[3rd Mean]]-(2.66*Table134237122[[#This Row],[MR Bar 3]])</f>
        <v>#N/A</v>
      </c>
      <c r="AE178" s="86" t="e">
        <f>IF(Table134237122[[#This Row],[Date]]="",#N/A,IF(Table134237122[[#This Row],[Date]]&lt;$BS$26,#N/A,$BP$26))</f>
        <v>#N/A</v>
      </c>
      <c r="AF178" s="87">
        <f>MAX(Table134237122[Cohort Size])*2</f>
        <v>1264</v>
      </c>
      <c r="AG178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8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8" s="90" t="e">
        <f>IF(Table134237122[[#This Row],[Mean Change]]=1,(Table134237122[[#This Row],[Standard Deviation]]*3)+$T178,#N/A)</f>
        <v>#N/A</v>
      </c>
      <c r="AJ178" s="90" t="e">
        <f>IF(Table134237122[[#This Row],[Mean Change]]=1,$T178-(Table134237122[[#This Row],[Standard Deviation]]*3),#N/A)</f>
        <v>#N/A</v>
      </c>
      <c r="AK178" s="90" t="e">
        <f>IF(Table134237122[[#This Row],[Mean Change]]=2,(Table134237122[[#This Row],[Standard Deviation]]*3)+$T178,#N/A)</f>
        <v>#N/A</v>
      </c>
      <c r="AL178" s="90" t="e">
        <f>IF(Table134237122[[#This Row],[Mean Change]]=2,$T178-(Table134237122[[#This Row],[Standard Deviation]]*3),#N/A)</f>
        <v>#N/A</v>
      </c>
      <c r="AM178" s="90" t="e">
        <f>IF(Table134237122[[#This Row],[Mean Change]]=3,(Table134237122[[#This Row],[Standard Deviation]]*3)+$T178,#N/A)</f>
        <v>#N/A</v>
      </c>
      <c r="AN178" s="90" t="e">
        <f>IF(Table134237122[[#This Row],[Mean Change]]=3,$T178-(Table134237122[[#This Row],[Standard Deviation]]*3),#N/A)</f>
        <v>#N/A</v>
      </c>
      <c r="AO178" s="55">
        <v>0.71613171756220007</v>
      </c>
      <c r="AP178" s="55">
        <v>0.6952282824378001</v>
      </c>
      <c r="AQ178" s="90" t="e">
        <f>IF(Table134237122[[#This Row],[Mean Change]]=5,(Table134237122[[#This Row],[Standard Deviation]]*3)+$T178,#N/A)</f>
        <v>#N/A</v>
      </c>
      <c r="AR178" s="90" t="e">
        <f>IF(Table134237122[[#This Row],[Mean Change]]=5,$T178-(Table134237122[[#This Row],[Standard Deviation]]*3),#N/A)</f>
        <v>#N/A</v>
      </c>
    </row>
    <row r="179" spans="2:44" ht="12.75" customHeight="1" x14ac:dyDescent="0.25">
      <c r="B179" s="9"/>
      <c r="C179" s="80"/>
      <c r="D179" s="81"/>
      <c r="E179" s="81" t="e">
        <f>IF(Table134237122[[#This Row],[Variable Name]]="",#N/A,Table134237122[[#This Row],[Variable Name]])</f>
        <v>#N/A</v>
      </c>
      <c r="F179" s="82" t="str">
        <f>IFERROR(IF(Table134237122[[#This Row],[Variable Name]]="","",IF(AG178&lt;&gt;AG179,"",ABS(Table134237122[[#This Row],[Variable Name]]-C178))),"")</f>
        <v/>
      </c>
      <c r="G179" s="83" t="e">
        <f>IF(Table134237122[[#This Row],[Mean Change]]=1,AVERAGEIFS(Table134237122[MR],Table134237122[Mean Change],1),#N/A)</f>
        <v>#N/A</v>
      </c>
      <c r="H179" s="83" t="e">
        <f>IF(Table134237122[[#This Row],[Mean Change]]=2,AVERAGEIFS(Table134237122[MR],Table134237122[Mean Change],2),#N/A)</f>
        <v>#N/A</v>
      </c>
      <c r="I179" s="83" t="e">
        <f>IF(Table134237122[[#This Row],[Mean Change]]=3,AVERAGEIFS(Table134237122[MR],Table134237122[Mean Change],3),#N/A)</f>
        <v>#N/A</v>
      </c>
      <c r="J179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79" s="84" t="str">
        <f>IF(ISERROR(Table134237122[[#This Row],[Mean Change]]),"",IF(Table134237122[[#This Row],[Variable Name]]="","",IF(Table134237122[[#This Row],[Mean Change]]=1,Table134237122[Variable Name],"")))</f>
        <v/>
      </c>
      <c r="L179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79" s="84" t="str">
        <f>IF(ISERROR(Table134237122[[#This Row],[Mean Change]]),"",IF(Table134237122[[#This Row],[Variable Name]]="","",IF(Table134237122[[#This Row],[Mean Change]]=2,Table134237122[Variable Name],"")))</f>
        <v/>
      </c>
      <c r="N179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79" s="84" t="str">
        <f>IF(ISERROR(Table134237122[[#This Row],[Mean Change]]),"",IF(Table134237122[[#This Row],[Variable Name]]="","",IF(Table134237122[[#This Row],[Mean Change]]=3,Table134237122[Variable Name],"")))</f>
        <v/>
      </c>
      <c r="P179" s="76">
        <v>0.70567999999999997</v>
      </c>
      <c r="Q179" s="84" t="str">
        <f>IF(ISERROR(Table134237122[[#This Row],[Mean Change]]),"",IF(Table134237122[[#This Row],[Variable Name]]="","",IF(Table134237122[[#This Row],[Mean Change]]=4,Table134237122[Variable Name],"")))</f>
        <v/>
      </c>
      <c r="R179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79" s="84" t="str">
        <f>IF(ISERROR(Table134237122[[#This Row],[Mean Change]]),"",IF(Table134237122[[#This Row],[Variable Name]]="","",IF(Table134237122[[#This Row],[Mean Change]]=5,Table134237122[Variable Name],"")))</f>
        <v/>
      </c>
      <c r="T179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79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79" s="86" t="e">
        <f>IF(Table134237122[[#This Row],[Mean Change]]=1,AVERAGEIFS(Table134237122[MR],Table134237122[MR],"&lt;"&amp;Table134237122[[#This Row],[UL MR]],Table134237122[Mean Change],1),#N/A)</f>
        <v>#N/A</v>
      </c>
      <c r="W179" s="86" t="e">
        <f>IF(Table134237122[[#This Row],[Mean Change]]=2,AVERAGEIFS(Table134237122[MR],Table134237122[MR],"&lt;"&amp;Table134237122[[#This Row],[UL MR]],Table134237122[Mean Change],2),#N/A)</f>
        <v>#N/A</v>
      </c>
      <c r="X179" s="86" t="e">
        <f>IF(Table134237122[[#This Row],[Mean Change]]=3,AVERAGEIFS(Table134237122[MR],Table134237122[MR],"&lt;"&amp;Table134237122[[#This Row],[UL MR]],Table134237122[Mean Change],3),#N/A)</f>
        <v>#N/A</v>
      </c>
      <c r="Y179" s="86" t="e">
        <f>Table134237122[[#This Row],[Process Mean]]+(2.66*Table134237122[[#This Row],[MR Bar]])</f>
        <v>#N/A</v>
      </c>
      <c r="Z179" s="86" t="e">
        <f>Table134237122[[#This Row],[2nd Mean]]+(2.66*Table134237122[[#This Row],[MR Bar 2]])</f>
        <v>#N/A</v>
      </c>
      <c r="AA179" s="86" t="e">
        <f>Table134237122[[#This Row],[3rd Mean]]+(2.66*Table134237122[[#This Row],[MR Bar 3]])</f>
        <v>#N/A</v>
      </c>
      <c r="AB179" s="86" t="e">
        <f>Table134237122[[#This Row],[Process Mean]]-(2.66*Table134237122[[#This Row],[MR Bar]])</f>
        <v>#N/A</v>
      </c>
      <c r="AC179" s="86" t="e">
        <f>Table134237122[[#This Row],[2nd Mean]]-(2.66*Table134237122[[#This Row],[MR Bar 2]])</f>
        <v>#N/A</v>
      </c>
      <c r="AD179" s="86" t="e">
        <f>Table134237122[[#This Row],[3rd Mean]]-(2.66*Table134237122[[#This Row],[MR Bar 3]])</f>
        <v>#N/A</v>
      </c>
      <c r="AE179" s="86" t="e">
        <f>IF(Table134237122[[#This Row],[Date]]="",#N/A,IF(Table134237122[[#This Row],[Date]]&lt;$BS$26,#N/A,$BP$26))</f>
        <v>#N/A</v>
      </c>
      <c r="AF179" s="87">
        <f>MAX(Table134237122[Cohort Size])*2</f>
        <v>1264</v>
      </c>
      <c r="AG179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79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79" s="90" t="e">
        <f>IF(Table134237122[[#This Row],[Mean Change]]=1,(Table134237122[[#This Row],[Standard Deviation]]*3)+$T179,#N/A)</f>
        <v>#N/A</v>
      </c>
      <c r="AJ179" s="90" t="e">
        <f>IF(Table134237122[[#This Row],[Mean Change]]=1,$T179-(Table134237122[[#This Row],[Standard Deviation]]*3),#N/A)</f>
        <v>#N/A</v>
      </c>
      <c r="AK179" s="90" t="e">
        <f>IF(Table134237122[[#This Row],[Mean Change]]=2,(Table134237122[[#This Row],[Standard Deviation]]*3)+$T179,#N/A)</f>
        <v>#N/A</v>
      </c>
      <c r="AL179" s="90" t="e">
        <f>IF(Table134237122[[#This Row],[Mean Change]]=2,$T179-(Table134237122[[#This Row],[Standard Deviation]]*3),#N/A)</f>
        <v>#N/A</v>
      </c>
      <c r="AM179" s="90" t="e">
        <f>IF(Table134237122[[#This Row],[Mean Change]]=3,(Table134237122[[#This Row],[Standard Deviation]]*3)+$T179,#N/A)</f>
        <v>#N/A</v>
      </c>
      <c r="AN179" s="90" t="e">
        <f>IF(Table134237122[[#This Row],[Mean Change]]=3,$T179-(Table134237122[[#This Row],[Standard Deviation]]*3),#N/A)</f>
        <v>#N/A</v>
      </c>
      <c r="AO179" s="55">
        <v>0.71613171756220007</v>
      </c>
      <c r="AP179" s="55">
        <v>0.6952282824378001</v>
      </c>
      <c r="AQ179" s="90" t="e">
        <f>IF(Table134237122[[#This Row],[Mean Change]]=5,(Table134237122[[#This Row],[Standard Deviation]]*3)+$T179,#N/A)</f>
        <v>#N/A</v>
      </c>
      <c r="AR179" s="90" t="e">
        <f>IF(Table134237122[[#This Row],[Mean Change]]=5,$T179-(Table134237122[[#This Row],[Standard Deviation]]*3),#N/A)</f>
        <v>#N/A</v>
      </c>
    </row>
    <row r="180" spans="2:44" ht="12.75" customHeight="1" x14ac:dyDescent="0.25">
      <c r="B180" s="9"/>
      <c r="C180" s="80"/>
      <c r="D180" s="81"/>
      <c r="E180" s="81" t="e">
        <f>IF(Table134237122[[#This Row],[Variable Name]]="",#N/A,Table134237122[[#This Row],[Variable Name]])</f>
        <v>#N/A</v>
      </c>
      <c r="F180" s="82" t="str">
        <f>IFERROR(IF(Table134237122[[#This Row],[Variable Name]]="","",IF(AG179&lt;&gt;AG180,"",ABS(Table134237122[[#This Row],[Variable Name]]-C179))),"")</f>
        <v/>
      </c>
      <c r="G180" s="83" t="e">
        <f>IF(Table134237122[[#This Row],[Mean Change]]=1,AVERAGEIFS(Table134237122[MR],Table134237122[Mean Change],1),#N/A)</f>
        <v>#N/A</v>
      </c>
      <c r="H180" s="83" t="e">
        <f>IF(Table134237122[[#This Row],[Mean Change]]=2,AVERAGEIFS(Table134237122[MR],Table134237122[Mean Change],2),#N/A)</f>
        <v>#N/A</v>
      </c>
      <c r="I180" s="83" t="e">
        <f>IF(Table134237122[[#This Row],[Mean Change]]=3,AVERAGEIFS(Table134237122[MR],Table134237122[Mean Change],3),#N/A)</f>
        <v>#N/A</v>
      </c>
      <c r="J180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0" s="84" t="str">
        <f>IF(ISERROR(Table134237122[[#This Row],[Mean Change]]),"",IF(Table134237122[[#This Row],[Variable Name]]="","",IF(Table134237122[[#This Row],[Mean Change]]=1,Table134237122[Variable Name],"")))</f>
        <v/>
      </c>
      <c r="L180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0" s="84" t="str">
        <f>IF(ISERROR(Table134237122[[#This Row],[Mean Change]]),"",IF(Table134237122[[#This Row],[Variable Name]]="","",IF(Table134237122[[#This Row],[Mean Change]]=2,Table134237122[Variable Name],"")))</f>
        <v/>
      </c>
      <c r="N180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0" s="84" t="str">
        <f>IF(ISERROR(Table134237122[[#This Row],[Mean Change]]),"",IF(Table134237122[[#This Row],[Variable Name]]="","",IF(Table134237122[[#This Row],[Mean Change]]=3,Table134237122[Variable Name],"")))</f>
        <v/>
      </c>
      <c r="P180" s="76">
        <v>0.70567999999999997</v>
      </c>
      <c r="Q180" s="84" t="str">
        <f>IF(ISERROR(Table134237122[[#This Row],[Mean Change]]),"",IF(Table134237122[[#This Row],[Variable Name]]="","",IF(Table134237122[[#This Row],[Mean Change]]=4,Table134237122[Variable Name],"")))</f>
        <v/>
      </c>
      <c r="R180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0" s="84" t="str">
        <f>IF(ISERROR(Table134237122[[#This Row],[Mean Change]]),"",IF(Table134237122[[#This Row],[Variable Name]]="","",IF(Table134237122[[#This Row],[Mean Change]]=5,Table134237122[Variable Name],"")))</f>
        <v/>
      </c>
      <c r="T180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0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0" s="86" t="e">
        <f>IF(Table134237122[[#This Row],[Mean Change]]=1,AVERAGEIFS(Table134237122[MR],Table134237122[MR],"&lt;"&amp;Table134237122[[#This Row],[UL MR]],Table134237122[Mean Change],1),#N/A)</f>
        <v>#N/A</v>
      </c>
      <c r="W180" s="86" t="e">
        <f>IF(Table134237122[[#This Row],[Mean Change]]=2,AVERAGEIFS(Table134237122[MR],Table134237122[MR],"&lt;"&amp;Table134237122[[#This Row],[UL MR]],Table134237122[Mean Change],2),#N/A)</f>
        <v>#N/A</v>
      </c>
      <c r="X180" s="86" t="e">
        <f>IF(Table134237122[[#This Row],[Mean Change]]=3,AVERAGEIFS(Table134237122[MR],Table134237122[MR],"&lt;"&amp;Table134237122[[#This Row],[UL MR]],Table134237122[Mean Change],3),#N/A)</f>
        <v>#N/A</v>
      </c>
      <c r="Y180" s="86" t="e">
        <f>Table134237122[[#This Row],[Process Mean]]+(2.66*Table134237122[[#This Row],[MR Bar]])</f>
        <v>#N/A</v>
      </c>
      <c r="Z180" s="86" t="e">
        <f>Table134237122[[#This Row],[2nd Mean]]+(2.66*Table134237122[[#This Row],[MR Bar 2]])</f>
        <v>#N/A</v>
      </c>
      <c r="AA180" s="86" t="e">
        <f>Table134237122[[#This Row],[3rd Mean]]+(2.66*Table134237122[[#This Row],[MR Bar 3]])</f>
        <v>#N/A</v>
      </c>
      <c r="AB180" s="86" t="e">
        <f>Table134237122[[#This Row],[Process Mean]]-(2.66*Table134237122[[#This Row],[MR Bar]])</f>
        <v>#N/A</v>
      </c>
      <c r="AC180" s="86" t="e">
        <f>Table134237122[[#This Row],[2nd Mean]]-(2.66*Table134237122[[#This Row],[MR Bar 2]])</f>
        <v>#N/A</v>
      </c>
      <c r="AD180" s="86" t="e">
        <f>Table134237122[[#This Row],[3rd Mean]]-(2.66*Table134237122[[#This Row],[MR Bar 3]])</f>
        <v>#N/A</v>
      </c>
      <c r="AE180" s="86" t="e">
        <f>IF(Table134237122[[#This Row],[Date]]="",#N/A,IF(Table134237122[[#This Row],[Date]]&lt;$BS$26,#N/A,$BP$26))</f>
        <v>#N/A</v>
      </c>
      <c r="AF180" s="87">
        <f>MAX(Table134237122[Cohort Size])*2</f>
        <v>1264</v>
      </c>
      <c r="AG180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0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0" s="90" t="e">
        <f>IF(Table134237122[[#This Row],[Mean Change]]=1,(Table134237122[[#This Row],[Standard Deviation]]*3)+$T180,#N/A)</f>
        <v>#N/A</v>
      </c>
      <c r="AJ180" s="90" t="e">
        <f>IF(Table134237122[[#This Row],[Mean Change]]=1,$T180-(Table134237122[[#This Row],[Standard Deviation]]*3),#N/A)</f>
        <v>#N/A</v>
      </c>
      <c r="AK180" s="90" t="e">
        <f>IF(Table134237122[[#This Row],[Mean Change]]=2,(Table134237122[[#This Row],[Standard Deviation]]*3)+$T180,#N/A)</f>
        <v>#N/A</v>
      </c>
      <c r="AL180" s="90" t="e">
        <f>IF(Table134237122[[#This Row],[Mean Change]]=2,$T180-(Table134237122[[#This Row],[Standard Deviation]]*3),#N/A)</f>
        <v>#N/A</v>
      </c>
      <c r="AM180" s="90" t="e">
        <f>IF(Table134237122[[#This Row],[Mean Change]]=3,(Table134237122[[#This Row],[Standard Deviation]]*3)+$T180,#N/A)</f>
        <v>#N/A</v>
      </c>
      <c r="AN180" s="90" t="e">
        <f>IF(Table134237122[[#This Row],[Mean Change]]=3,$T180-(Table134237122[[#This Row],[Standard Deviation]]*3),#N/A)</f>
        <v>#N/A</v>
      </c>
      <c r="AO180" s="55">
        <v>0.71613171756220007</v>
      </c>
      <c r="AP180" s="55">
        <v>0.6952282824378001</v>
      </c>
      <c r="AQ180" s="90" t="e">
        <f>IF(Table134237122[[#This Row],[Mean Change]]=5,(Table134237122[[#This Row],[Standard Deviation]]*3)+$T180,#N/A)</f>
        <v>#N/A</v>
      </c>
      <c r="AR180" s="90" t="e">
        <f>IF(Table134237122[[#This Row],[Mean Change]]=5,$T180-(Table134237122[[#This Row],[Standard Deviation]]*3),#N/A)</f>
        <v>#N/A</v>
      </c>
    </row>
    <row r="181" spans="2:44" ht="12.75" customHeight="1" x14ac:dyDescent="0.25">
      <c r="B181" s="9"/>
      <c r="C181" s="80"/>
      <c r="D181" s="81"/>
      <c r="E181" s="81" t="e">
        <f>IF(Table134237122[[#This Row],[Variable Name]]="",#N/A,Table134237122[[#This Row],[Variable Name]])</f>
        <v>#N/A</v>
      </c>
      <c r="F181" s="82" t="str">
        <f>IFERROR(IF(Table134237122[[#This Row],[Variable Name]]="","",IF(AG180&lt;&gt;AG181,"",ABS(Table134237122[[#This Row],[Variable Name]]-C180))),"")</f>
        <v/>
      </c>
      <c r="G181" s="83" t="e">
        <f>IF(Table134237122[[#This Row],[Mean Change]]=1,AVERAGEIFS(Table134237122[MR],Table134237122[Mean Change],1),#N/A)</f>
        <v>#N/A</v>
      </c>
      <c r="H181" s="83" t="e">
        <f>IF(Table134237122[[#This Row],[Mean Change]]=2,AVERAGEIFS(Table134237122[MR],Table134237122[Mean Change],2),#N/A)</f>
        <v>#N/A</v>
      </c>
      <c r="I181" s="83" t="e">
        <f>IF(Table134237122[[#This Row],[Mean Change]]=3,AVERAGEIFS(Table134237122[MR],Table134237122[Mean Change],3),#N/A)</f>
        <v>#N/A</v>
      </c>
      <c r="J181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1" s="84" t="str">
        <f>IF(ISERROR(Table134237122[[#This Row],[Mean Change]]),"",IF(Table134237122[[#This Row],[Variable Name]]="","",IF(Table134237122[[#This Row],[Mean Change]]=1,Table134237122[Variable Name],"")))</f>
        <v/>
      </c>
      <c r="L181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1" s="84" t="str">
        <f>IF(ISERROR(Table134237122[[#This Row],[Mean Change]]),"",IF(Table134237122[[#This Row],[Variable Name]]="","",IF(Table134237122[[#This Row],[Mean Change]]=2,Table134237122[Variable Name],"")))</f>
        <v/>
      </c>
      <c r="N181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1" s="84" t="str">
        <f>IF(ISERROR(Table134237122[[#This Row],[Mean Change]]),"",IF(Table134237122[[#This Row],[Variable Name]]="","",IF(Table134237122[[#This Row],[Mean Change]]=3,Table134237122[Variable Name],"")))</f>
        <v/>
      </c>
      <c r="P181" s="76">
        <v>0.70567999999999997</v>
      </c>
      <c r="Q181" s="84" t="str">
        <f>IF(ISERROR(Table134237122[[#This Row],[Mean Change]]),"",IF(Table134237122[[#This Row],[Variable Name]]="","",IF(Table134237122[[#This Row],[Mean Change]]=4,Table134237122[Variable Name],"")))</f>
        <v/>
      </c>
      <c r="R181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1" s="84" t="str">
        <f>IF(ISERROR(Table134237122[[#This Row],[Mean Change]]),"",IF(Table134237122[[#This Row],[Variable Name]]="","",IF(Table134237122[[#This Row],[Mean Change]]=5,Table134237122[Variable Name],"")))</f>
        <v/>
      </c>
      <c r="T181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1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1" s="86" t="e">
        <f>IF(Table134237122[[#This Row],[Mean Change]]=1,AVERAGEIFS(Table134237122[MR],Table134237122[MR],"&lt;"&amp;Table134237122[[#This Row],[UL MR]],Table134237122[Mean Change],1),#N/A)</f>
        <v>#N/A</v>
      </c>
      <c r="W181" s="86" t="e">
        <f>IF(Table134237122[[#This Row],[Mean Change]]=2,AVERAGEIFS(Table134237122[MR],Table134237122[MR],"&lt;"&amp;Table134237122[[#This Row],[UL MR]],Table134237122[Mean Change],2),#N/A)</f>
        <v>#N/A</v>
      </c>
      <c r="X181" s="86" t="e">
        <f>IF(Table134237122[[#This Row],[Mean Change]]=3,AVERAGEIFS(Table134237122[MR],Table134237122[MR],"&lt;"&amp;Table134237122[[#This Row],[UL MR]],Table134237122[Mean Change],3),#N/A)</f>
        <v>#N/A</v>
      </c>
      <c r="Y181" s="86" t="e">
        <f>Table134237122[[#This Row],[Process Mean]]+(2.66*Table134237122[[#This Row],[MR Bar]])</f>
        <v>#N/A</v>
      </c>
      <c r="Z181" s="86" t="e">
        <f>Table134237122[[#This Row],[2nd Mean]]+(2.66*Table134237122[[#This Row],[MR Bar 2]])</f>
        <v>#N/A</v>
      </c>
      <c r="AA181" s="86" t="e">
        <f>Table134237122[[#This Row],[3rd Mean]]+(2.66*Table134237122[[#This Row],[MR Bar 3]])</f>
        <v>#N/A</v>
      </c>
      <c r="AB181" s="86" t="e">
        <f>Table134237122[[#This Row],[Process Mean]]-(2.66*Table134237122[[#This Row],[MR Bar]])</f>
        <v>#N/A</v>
      </c>
      <c r="AC181" s="86" t="e">
        <f>Table134237122[[#This Row],[2nd Mean]]-(2.66*Table134237122[[#This Row],[MR Bar 2]])</f>
        <v>#N/A</v>
      </c>
      <c r="AD181" s="86" t="e">
        <f>Table134237122[[#This Row],[3rd Mean]]-(2.66*Table134237122[[#This Row],[MR Bar 3]])</f>
        <v>#N/A</v>
      </c>
      <c r="AE181" s="86" t="e">
        <f>IF(Table134237122[[#This Row],[Date]]="",#N/A,IF(Table134237122[[#This Row],[Date]]&lt;$BS$26,#N/A,$BP$26))</f>
        <v>#N/A</v>
      </c>
      <c r="AF181" s="87">
        <f>MAX(Table134237122[Cohort Size])*2</f>
        <v>1264</v>
      </c>
      <c r="AG181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1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1" s="90" t="e">
        <f>IF(Table134237122[[#This Row],[Mean Change]]=1,(Table134237122[[#This Row],[Standard Deviation]]*3)+$T181,#N/A)</f>
        <v>#N/A</v>
      </c>
      <c r="AJ181" s="90" t="e">
        <f>IF(Table134237122[[#This Row],[Mean Change]]=1,$T181-(Table134237122[[#This Row],[Standard Deviation]]*3),#N/A)</f>
        <v>#N/A</v>
      </c>
      <c r="AK181" s="90" t="e">
        <f>IF(Table134237122[[#This Row],[Mean Change]]=2,(Table134237122[[#This Row],[Standard Deviation]]*3)+$T181,#N/A)</f>
        <v>#N/A</v>
      </c>
      <c r="AL181" s="90" t="e">
        <f>IF(Table134237122[[#This Row],[Mean Change]]=2,$T181-(Table134237122[[#This Row],[Standard Deviation]]*3),#N/A)</f>
        <v>#N/A</v>
      </c>
      <c r="AM181" s="90" t="e">
        <f>IF(Table134237122[[#This Row],[Mean Change]]=3,(Table134237122[[#This Row],[Standard Deviation]]*3)+$T181,#N/A)</f>
        <v>#N/A</v>
      </c>
      <c r="AN181" s="90" t="e">
        <f>IF(Table134237122[[#This Row],[Mean Change]]=3,$T181-(Table134237122[[#This Row],[Standard Deviation]]*3),#N/A)</f>
        <v>#N/A</v>
      </c>
      <c r="AO181" s="55">
        <v>0.71613171756220007</v>
      </c>
      <c r="AP181" s="55">
        <v>0.6952282824378001</v>
      </c>
      <c r="AQ181" s="90" t="e">
        <f>IF(Table134237122[[#This Row],[Mean Change]]=5,(Table134237122[[#This Row],[Standard Deviation]]*3)+$T181,#N/A)</f>
        <v>#N/A</v>
      </c>
      <c r="AR181" s="90" t="e">
        <f>IF(Table134237122[[#This Row],[Mean Change]]=5,$T181-(Table134237122[[#This Row],[Standard Deviation]]*3),#N/A)</f>
        <v>#N/A</v>
      </c>
    </row>
    <row r="182" spans="2:44" ht="12.75" customHeight="1" x14ac:dyDescent="0.25">
      <c r="B182" s="9"/>
      <c r="C182" s="80"/>
      <c r="D182" s="81"/>
      <c r="E182" s="81" t="e">
        <f>IF(Table134237122[[#This Row],[Variable Name]]="",#N/A,Table134237122[[#This Row],[Variable Name]])</f>
        <v>#N/A</v>
      </c>
      <c r="F182" s="82" t="str">
        <f>IFERROR(IF(Table134237122[[#This Row],[Variable Name]]="","",IF(AG181&lt;&gt;AG182,"",ABS(Table134237122[[#This Row],[Variable Name]]-C181))),"")</f>
        <v/>
      </c>
      <c r="G182" s="83" t="e">
        <f>IF(Table134237122[[#This Row],[Mean Change]]=1,AVERAGEIFS(Table134237122[MR],Table134237122[Mean Change],1),#N/A)</f>
        <v>#N/A</v>
      </c>
      <c r="H182" s="83" t="e">
        <f>IF(Table134237122[[#This Row],[Mean Change]]=2,AVERAGEIFS(Table134237122[MR],Table134237122[Mean Change],2),#N/A)</f>
        <v>#N/A</v>
      </c>
      <c r="I182" s="83" t="e">
        <f>IF(Table134237122[[#This Row],[Mean Change]]=3,AVERAGEIFS(Table134237122[MR],Table134237122[Mean Change],3),#N/A)</f>
        <v>#N/A</v>
      </c>
      <c r="J182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2" s="84" t="str">
        <f>IF(ISERROR(Table134237122[[#This Row],[Mean Change]]),"",IF(Table134237122[[#This Row],[Variable Name]]="","",IF(Table134237122[[#This Row],[Mean Change]]=1,Table134237122[Variable Name],"")))</f>
        <v/>
      </c>
      <c r="L182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2" s="84" t="str">
        <f>IF(ISERROR(Table134237122[[#This Row],[Mean Change]]),"",IF(Table134237122[[#This Row],[Variable Name]]="","",IF(Table134237122[[#This Row],[Mean Change]]=2,Table134237122[Variable Name],"")))</f>
        <v/>
      </c>
      <c r="N182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2" s="84" t="str">
        <f>IF(ISERROR(Table134237122[[#This Row],[Mean Change]]),"",IF(Table134237122[[#This Row],[Variable Name]]="","",IF(Table134237122[[#This Row],[Mean Change]]=3,Table134237122[Variable Name],"")))</f>
        <v/>
      </c>
      <c r="P182" s="76">
        <v>0.70567999999999997</v>
      </c>
      <c r="Q182" s="84" t="str">
        <f>IF(ISERROR(Table134237122[[#This Row],[Mean Change]]),"",IF(Table134237122[[#This Row],[Variable Name]]="","",IF(Table134237122[[#This Row],[Mean Change]]=4,Table134237122[Variable Name],"")))</f>
        <v/>
      </c>
      <c r="R182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2" s="84" t="str">
        <f>IF(ISERROR(Table134237122[[#This Row],[Mean Change]]),"",IF(Table134237122[[#This Row],[Variable Name]]="","",IF(Table134237122[[#This Row],[Mean Change]]=5,Table134237122[Variable Name],"")))</f>
        <v/>
      </c>
      <c r="T182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2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2" s="86" t="e">
        <f>IF(Table134237122[[#This Row],[Mean Change]]=1,AVERAGEIFS(Table134237122[MR],Table134237122[MR],"&lt;"&amp;Table134237122[[#This Row],[UL MR]],Table134237122[Mean Change],1),#N/A)</f>
        <v>#N/A</v>
      </c>
      <c r="W182" s="86" t="e">
        <f>IF(Table134237122[[#This Row],[Mean Change]]=2,AVERAGEIFS(Table134237122[MR],Table134237122[MR],"&lt;"&amp;Table134237122[[#This Row],[UL MR]],Table134237122[Mean Change],2),#N/A)</f>
        <v>#N/A</v>
      </c>
      <c r="X182" s="86" t="e">
        <f>IF(Table134237122[[#This Row],[Mean Change]]=3,AVERAGEIFS(Table134237122[MR],Table134237122[MR],"&lt;"&amp;Table134237122[[#This Row],[UL MR]],Table134237122[Mean Change],3),#N/A)</f>
        <v>#N/A</v>
      </c>
      <c r="Y182" s="86" t="e">
        <f>Table134237122[[#This Row],[Process Mean]]+(2.66*Table134237122[[#This Row],[MR Bar]])</f>
        <v>#N/A</v>
      </c>
      <c r="Z182" s="86" t="e">
        <f>Table134237122[[#This Row],[2nd Mean]]+(2.66*Table134237122[[#This Row],[MR Bar 2]])</f>
        <v>#N/A</v>
      </c>
      <c r="AA182" s="86" t="e">
        <f>Table134237122[[#This Row],[3rd Mean]]+(2.66*Table134237122[[#This Row],[MR Bar 3]])</f>
        <v>#N/A</v>
      </c>
      <c r="AB182" s="86" t="e">
        <f>Table134237122[[#This Row],[Process Mean]]-(2.66*Table134237122[[#This Row],[MR Bar]])</f>
        <v>#N/A</v>
      </c>
      <c r="AC182" s="86" t="e">
        <f>Table134237122[[#This Row],[2nd Mean]]-(2.66*Table134237122[[#This Row],[MR Bar 2]])</f>
        <v>#N/A</v>
      </c>
      <c r="AD182" s="86" t="e">
        <f>Table134237122[[#This Row],[3rd Mean]]-(2.66*Table134237122[[#This Row],[MR Bar 3]])</f>
        <v>#N/A</v>
      </c>
      <c r="AE182" s="86" t="e">
        <f>IF(Table134237122[[#This Row],[Date]]="",#N/A,IF(Table134237122[[#This Row],[Date]]&lt;$BS$26,#N/A,$BP$26))</f>
        <v>#N/A</v>
      </c>
      <c r="AF182" s="87">
        <f>MAX(Table134237122[Cohort Size])*2</f>
        <v>1264</v>
      </c>
      <c r="AG182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2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2" s="90" t="e">
        <f>IF(Table134237122[[#This Row],[Mean Change]]=1,(Table134237122[[#This Row],[Standard Deviation]]*3)+$T182,#N/A)</f>
        <v>#N/A</v>
      </c>
      <c r="AJ182" s="90" t="e">
        <f>IF(Table134237122[[#This Row],[Mean Change]]=1,$T182-(Table134237122[[#This Row],[Standard Deviation]]*3),#N/A)</f>
        <v>#N/A</v>
      </c>
      <c r="AK182" s="90" t="e">
        <f>IF(Table134237122[[#This Row],[Mean Change]]=2,(Table134237122[[#This Row],[Standard Deviation]]*3)+$T182,#N/A)</f>
        <v>#N/A</v>
      </c>
      <c r="AL182" s="90" t="e">
        <f>IF(Table134237122[[#This Row],[Mean Change]]=2,$T182-(Table134237122[[#This Row],[Standard Deviation]]*3),#N/A)</f>
        <v>#N/A</v>
      </c>
      <c r="AM182" s="90" t="e">
        <f>IF(Table134237122[[#This Row],[Mean Change]]=3,(Table134237122[[#This Row],[Standard Deviation]]*3)+$T182,#N/A)</f>
        <v>#N/A</v>
      </c>
      <c r="AN182" s="90" t="e">
        <f>IF(Table134237122[[#This Row],[Mean Change]]=3,$T182-(Table134237122[[#This Row],[Standard Deviation]]*3),#N/A)</f>
        <v>#N/A</v>
      </c>
      <c r="AO182" s="55">
        <v>0.71613171756220007</v>
      </c>
      <c r="AP182" s="55">
        <v>0.6952282824378001</v>
      </c>
      <c r="AQ182" s="90" t="e">
        <f>IF(Table134237122[[#This Row],[Mean Change]]=5,(Table134237122[[#This Row],[Standard Deviation]]*3)+$T182,#N/A)</f>
        <v>#N/A</v>
      </c>
      <c r="AR182" s="90" t="e">
        <f>IF(Table134237122[[#This Row],[Mean Change]]=5,$T182-(Table134237122[[#This Row],[Standard Deviation]]*3),#N/A)</f>
        <v>#N/A</v>
      </c>
    </row>
    <row r="183" spans="2:44" ht="12.75" customHeight="1" x14ac:dyDescent="0.25">
      <c r="B183" s="9"/>
      <c r="C183" s="80"/>
      <c r="D183" s="81"/>
      <c r="E183" s="81" t="e">
        <f>IF(Table134237122[[#This Row],[Variable Name]]="",#N/A,Table134237122[[#This Row],[Variable Name]])</f>
        <v>#N/A</v>
      </c>
      <c r="F183" s="82" t="str">
        <f>IFERROR(IF(Table134237122[[#This Row],[Variable Name]]="","",IF(AG182&lt;&gt;AG183,"",ABS(Table134237122[[#This Row],[Variable Name]]-C182))),"")</f>
        <v/>
      </c>
      <c r="G183" s="83" t="e">
        <f>IF(Table134237122[[#This Row],[Mean Change]]=1,AVERAGEIFS(Table134237122[MR],Table134237122[Mean Change],1),#N/A)</f>
        <v>#N/A</v>
      </c>
      <c r="H183" s="83" t="e">
        <f>IF(Table134237122[[#This Row],[Mean Change]]=2,AVERAGEIFS(Table134237122[MR],Table134237122[Mean Change],2),#N/A)</f>
        <v>#N/A</v>
      </c>
      <c r="I183" s="83" t="e">
        <f>IF(Table134237122[[#This Row],[Mean Change]]=3,AVERAGEIFS(Table134237122[MR],Table134237122[Mean Change],3),#N/A)</f>
        <v>#N/A</v>
      </c>
      <c r="J183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3" s="84" t="str">
        <f>IF(ISERROR(Table134237122[[#This Row],[Mean Change]]),"",IF(Table134237122[[#This Row],[Variable Name]]="","",IF(Table134237122[[#This Row],[Mean Change]]=1,Table134237122[Variable Name],"")))</f>
        <v/>
      </c>
      <c r="L183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3" s="84" t="str">
        <f>IF(ISERROR(Table134237122[[#This Row],[Mean Change]]),"",IF(Table134237122[[#This Row],[Variable Name]]="","",IF(Table134237122[[#This Row],[Mean Change]]=2,Table134237122[Variable Name],"")))</f>
        <v/>
      </c>
      <c r="N183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3" s="84" t="str">
        <f>IF(ISERROR(Table134237122[[#This Row],[Mean Change]]),"",IF(Table134237122[[#This Row],[Variable Name]]="","",IF(Table134237122[[#This Row],[Mean Change]]=3,Table134237122[Variable Name],"")))</f>
        <v/>
      </c>
      <c r="P183" s="76">
        <v>0.70567999999999997</v>
      </c>
      <c r="Q183" s="84" t="str">
        <f>IF(ISERROR(Table134237122[[#This Row],[Mean Change]]),"",IF(Table134237122[[#This Row],[Variable Name]]="","",IF(Table134237122[[#This Row],[Mean Change]]=4,Table134237122[Variable Name],"")))</f>
        <v/>
      </c>
      <c r="R183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3" s="84" t="str">
        <f>IF(ISERROR(Table134237122[[#This Row],[Mean Change]]),"",IF(Table134237122[[#This Row],[Variable Name]]="","",IF(Table134237122[[#This Row],[Mean Change]]=5,Table134237122[Variable Name],"")))</f>
        <v/>
      </c>
      <c r="T183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3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3" s="86" t="e">
        <f>IF(Table134237122[[#This Row],[Mean Change]]=1,AVERAGEIFS(Table134237122[MR],Table134237122[MR],"&lt;"&amp;Table134237122[[#This Row],[UL MR]],Table134237122[Mean Change],1),#N/A)</f>
        <v>#N/A</v>
      </c>
      <c r="W183" s="86" t="e">
        <f>IF(Table134237122[[#This Row],[Mean Change]]=2,AVERAGEIFS(Table134237122[MR],Table134237122[MR],"&lt;"&amp;Table134237122[[#This Row],[UL MR]],Table134237122[Mean Change],2),#N/A)</f>
        <v>#N/A</v>
      </c>
      <c r="X183" s="86" t="e">
        <f>IF(Table134237122[[#This Row],[Mean Change]]=3,AVERAGEIFS(Table134237122[MR],Table134237122[MR],"&lt;"&amp;Table134237122[[#This Row],[UL MR]],Table134237122[Mean Change],3),#N/A)</f>
        <v>#N/A</v>
      </c>
      <c r="Y183" s="86" t="e">
        <f>Table134237122[[#This Row],[Process Mean]]+(2.66*Table134237122[[#This Row],[MR Bar]])</f>
        <v>#N/A</v>
      </c>
      <c r="Z183" s="86" t="e">
        <f>Table134237122[[#This Row],[2nd Mean]]+(2.66*Table134237122[[#This Row],[MR Bar 2]])</f>
        <v>#N/A</v>
      </c>
      <c r="AA183" s="86" t="e">
        <f>Table134237122[[#This Row],[3rd Mean]]+(2.66*Table134237122[[#This Row],[MR Bar 3]])</f>
        <v>#N/A</v>
      </c>
      <c r="AB183" s="86" t="e">
        <f>Table134237122[[#This Row],[Process Mean]]-(2.66*Table134237122[[#This Row],[MR Bar]])</f>
        <v>#N/A</v>
      </c>
      <c r="AC183" s="86" t="e">
        <f>Table134237122[[#This Row],[2nd Mean]]-(2.66*Table134237122[[#This Row],[MR Bar 2]])</f>
        <v>#N/A</v>
      </c>
      <c r="AD183" s="86" t="e">
        <f>Table134237122[[#This Row],[3rd Mean]]-(2.66*Table134237122[[#This Row],[MR Bar 3]])</f>
        <v>#N/A</v>
      </c>
      <c r="AE183" s="86" t="e">
        <f>IF(Table134237122[[#This Row],[Date]]="",#N/A,IF(Table134237122[[#This Row],[Date]]&lt;$BS$26,#N/A,$BP$26))</f>
        <v>#N/A</v>
      </c>
      <c r="AF183" s="87">
        <f>MAX(Table134237122[Cohort Size])*2</f>
        <v>1264</v>
      </c>
      <c r="AG183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3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3" s="90" t="e">
        <f>IF(Table134237122[[#This Row],[Mean Change]]=1,(Table134237122[[#This Row],[Standard Deviation]]*3)+$T183,#N/A)</f>
        <v>#N/A</v>
      </c>
      <c r="AJ183" s="90" t="e">
        <f>IF(Table134237122[[#This Row],[Mean Change]]=1,$T183-(Table134237122[[#This Row],[Standard Deviation]]*3),#N/A)</f>
        <v>#N/A</v>
      </c>
      <c r="AK183" s="90" t="e">
        <f>IF(Table134237122[[#This Row],[Mean Change]]=2,(Table134237122[[#This Row],[Standard Deviation]]*3)+$T183,#N/A)</f>
        <v>#N/A</v>
      </c>
      <c r="AL183" s="90" t="e">
        <f>IF(Table134237122[[#This Row],[Mean Change]]=2,$T183-(Table134237122[[#This Row],[Standard Deviation]]*3),#N/A)</f>
        <v>#N/A</v>
      </c>
      <c r="AM183" s="90" t="e">
        <f>IF(Table134237122[[#This Row],[Mean Change]]=3,(Table134237122[[#This Row],[Standard Deviation]]*3)+$T183,#N/A)</f>
        <v>#N/A</v>
      </c>
      <c r="AN183" s="90" t="e">
        <f>IF(Table134237122[[#This Row],[Mean Change]]=3,$T183-(Table134237122[[#This Row],[Standard Deviation]]*3),#N/A)</f>
        <v>#N/A</v>
      </c>
      <c r="AO183" s="55">
        <v>0.71613171756220007</v>
      </c>
      <c r="AP183" s="55">
        <v>0.6952282824378001</v>
      </c>
      <c r="AQ183" s="90" t="e">
        <f>IF(Table134237122[[#This Row],[Mean Change]]=5,(Table134237122[[#This Row],[Standard Deviation]]*3)+$T183,#N/A)</f>
        <v>#N/A</v>
      </c>
      <c r="AR183" s="90" t="e">
        <f>IF(Table134237122[[#This Row],[Mean Change]]=5,$T183-(Table134237122[[#This Row],[Standard Deviation]]*3),#N/A)</f>
        <v>#N/A</v>
      </c>
    </row>
    <row r="184" spans="2:44" ht="12.75" customHeight="1" x14ac:dyDescent="0.25">
      <c r="B184" s="9"/>
      <c r="C184" s="80"/>
      <c r="D184" s="81"/>
      <c r="E184" s="81" t="e">
        <f>IF(Table134237122[[#This Row],[Variable Name]]="",#N/A,Table134237122[[#This Row],[Variable Name]])</f>
        <v>#N/A</v>
      </c>
      <c r="F184" s="82" t="str">
        <f>IFERROR(IF(Table134237122[[#This Row],[Variable Name]]="","",IF(AG183&lt;&gt;AG184,"",ABS(Table134237122[[#This Row],[Variable Name]]-C183))),"")</f>
        <v/>
      </c>
      <c r="G184" s="83" t="e">
        <f>IF(Table134237122[[#This Row],[Mean Change]]=1,AVERAGEIFS(Table134237122[MR],Table134237122[Mean Change],1),#N/A)</f>
        <v>#N/A</v>
      </c>
      <c r="H184" s="83" t="e">
        <f>IF(Table134237122[[#This Row],[Mean Change]]=2,AVERAGEIFS(Table134237122[MR],Table134237122[Mean Change],2),#N/A)</f>
        <v>#N/A</v>
      </c>
      <c r="I184" s="83" t="e">
        <f>IF(Table134237122[[#This Row],[Mean Change]]=3,AVERAGEIFS(Table134237122[MR],Table134237122[Mean Change],3),#N/A)</f>
        <v>#N/A</v>
      </c>
      <c r="J184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4" s="84" t="str">
        <f>IF(ISERROR(Table134237122[[#This Row],[Mean Change]]),"",IF(Table134237122[[#This Row],[Variable Name]]="","",IF(Table134237122[[#This Row],[Mean Change]]=1,Table134237122[Variable Name],"")))</f>
        <v/>
      </c>
      <c r="L184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4" s="84" t="str">
        <f>IF(ISERROR(Table134237122[[#This Row],[Mean Change]]),"",IF(Table134237122[[#This Row],[Variable Name]]="","",IF(Table134237122[[#This Row],[Mean Change]]=2,Table134237122[Variable Name],"")))</f>
        <v/>
      </c>
      <c r="N184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4" s="84" t="str">
        <f>IF(ISERROR(Table134237122[[#This Row],[Mean Change]]),"",IF(Table134237122[[#This Row],[Variable Name]]="","",IF(Table134237122[[#This Row],[Mean Change]]=3,Table134237122[Variable Name],"")))</f>
        <v/>
      </c>
      <c r="P184" s="76">
        <v>0.70567999999999997</v>
      </c>
      <c r="Q184" s="84" t="str">
        <f>IF(ISERROR(Table134237122[[#This Row],[Mean Change]]),"",IF(Table134237122[[#This Row],[Variable Name]]="","",IF(Table134237122[[#This Row],[Mean Change]]=4,Table134237122[Variable Name],"")))</f>
        <v/>
      </c>
      <c r="R184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4" s="84" t="str">
        <f>IF(ISERROR(Table134237122[[#This Row],[Mean Change]]),"",IF(Table134237122[[#This Row],[Variable Name]]="","",IF(Table134237122[[#This Row],[Mean Change]]=5,Table134237122[Variable Name],"")))</f>
        <v/>
      </c>
      <c r="T184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4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4" s="86" t="e">
        <f>IF(Table134237122[[#This Row],[Mean Change]]=1,AVERAGEIFS(Table134237122[MR],Table134237122[MR],"&lt;"&amp;Table134237122[[#This Row],[UL MR]],Table134237122[Mean Change],1),#N/A)</f>
        <v>#N/A</v>
      </c>
      <c r="W184" s="86" t="e">
        <f>IF(Table134237122[[#This Row],[Mean Change]]=2,AVERAGEIFS(Table134237122[MR],Table134237122[MR],"&lt;"&amp;Table134237122[[#This Row],[UL MR]],Table134237122[Mean Change],2),#N/A)</f>
        <v>#N/A</v>
      </c>
      <c r="X184" s="86" t="e">
        <f>IF(Table134237122[[#This Row],[Mean Change]]=3,AVERAGEIFS(Table134237122[MR],Table134237122[MR],"&lt;"&amp;Table134237122[[#This Row],[UL MR]],Table134237122[Mean Change],3),#N/A)</f>
        <v>#N/A</v>
      </c>
      <c r="Y184" s="86" t="e">
        <f>Table134237122[[#This Row],[Process Mean]]+(2.66*Table134237122[[#This Row],[MR Bar]])</f>
        <v>#N/A</v>
      </c>
      <c r="Z184" s="86" t="e">
        <f>Table134237122[[#This Row],[2nd Mean]]+(2.66*Table134237122[[#This Row],[MR Bar 2]])</f>
        <v>#N/A</v>
      </c>
      <c r="AA184" s="86" t="e">
        <f>Table134237122[[#This Row],[3rd Mean]]+(2.66*Table134237122[[#This Row],[MR Bar 3]])</f>
        <v>#N/A</v>
      </c>
      <c r="AB184" s="86" t="e">
        <f>Table134237122[[#This Row],[Process Mean]]-(2.66*Table134237122[[#This Row],[MR Bar]])</f>
        <v>#N/A</v>
      </c>
      <c r="AC184" s="86" t="e">
        <f>Table134237122[[#This Row],[2nd Mean]]-(2.66*Table134237122[[#This Row],[MR Bar 2]])</f>
        <v>#N/A</v>
      </c>
      <c r="AD184" s="86" t="e">
        <f>Table134237122[[#This Row],[3rd Mean]]-(2.66*Table134237122[[#This Row],[MR Bar 3]])</f>
        <v>#N/A</v>
      </c>
      <c r="AE184" s="86" t="e">
        <f>IF(Table134237122[[#This Row],[Date]]="",#N/A,IF(Table134237122[[#This Row],[Date]]&lt;$BS$26,#N/A,$BP$26))</f>
        <v>#N/A</v>
      </c>
      <c r="AF184" s="87">
        <f>MAX(Table134237122[Cohort Size])*2</f>
        <v>1264</v>
      </c>
      <c r="AG184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4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4" s="90" t="e">
        <f>IF(Table134237122[[#This Row],[Mean Change]]=1,(Table134237122[[#This Row],[Standard Deviation]]*3)+$T184,#N/A)</f>
        <v>#N/A</v>
      </c>
      <c r="AJ184" s="90" t="e">
        <f>IF(Table134237122[[#This Row],[Mean Change]]=1,$T184-(Table134237122[[#This Row],[Standard Deviation]]*3),#N/A)</f>
        <v>#N/A</v>
      </c>
      <c r="AK184" s="90" t="e">
        <f>IF(Table134237122[[#This Row],[Mean Change]]=2,(Table134237122[[#This Row],[Standard Deviation]]*3)+$T184,#N/A)</f>
        <v>#N/A</v>
      </c>
      <c r="AL184" s="90" t="e">
        <f>IF(Table134237122[[#This Row],[Mean Change]]=2,$T184-(Table134237122[[#This Row],[Standard Deviation]]*3),#N/A)</f>
        <v>#N/A</v>
      </c>
      <c r="AM184" s="90" t="e">
        <f>IF(Table134237122[[#This Row],[Mean Change]]=3,(Table134237122[[#This Row],[Standard Deviation]]*3)+$T184,#N/A)</f>
        <v>#N/A</v>
      </c>
      <c r="AN184" s="90" t="e">
        <f>IF(Table134237122[[#This Row],[Mean Change]]=3,$T184-(Table134237122[[#This Row],[Standard Deviation]]*3),#N/A)</f>
        <v>#N/A</v>
      </c>
      <c r="AO184" s="55">
        <v>0.71613171756220007</v>
      </c>
      <c r="AP184" s="55">
        <v>0.6952282824378001</v>
      </c>
      <c r="AQ184" s="90" t="e">
        <f>IF(Table134237122[[#This Row],[Mean Change]]=5,(Table134237122[[#This Row],[Standard Deviation]]*3)+$T184,#N/A)</f>
        <v>#N/A</v>
      </c>
      <c r="AR184" s="90" t="e">
        <f>IF(Table134237122[[#This Row],[Mean Change]]=5,$T184-(Table134237122[[#This Row],[Standard Deviation]]*3),#N/A)</f>
        <v>#N/A</v>
      </c>
    </row>
    <row r="185" spans="2:44" ht="12.75" customHeight="1" x14ac:dyDescent="0.25">
      <c r="B185" s="9"/>
      <c r="C185" s="80"/>
      <c r="D185" s="81"/>
      <c r="E185" s="81" t="e">
        <f>IF(Table134237122[[#This Row],[Variable Name]]="",#N/A,Table134237122[[#This Row],[Variable Name]])</f>
        <v>#N/A</v>
      </c>
      <c r="F185" s="82" t="str">
        <f>IFERROR(IF(Table134237122[[#This Row],[Variable Name]]="","",IF(AG184&lt;&gt;AG185,"",ABS(Table134237122[[#This Row],[Variable Name]]-C184))),"")</f>
        <v/>
      </c>
      <c r="G185" s="83" t="e">
        <f>IF(Table134237122[[#This Row],[Mean Change]]=1,AVERAGEIFS(Table134237122[MR],Table134237122[Mean Change],1),#N/A)</f>
        <v>#N/A</v>
      </c>
      <c r="H185" s="83" t="e">
        <f>IF(Table134237122[[#This Row],[Mean Change]]=2,AVERAGEIFS(Table134237122[MR],Table134237122[Mean Change],2),#N/A)</f>
        <v>#N/A</v>
      </c>
      <c r="I185" s="83" t="e">
        <f>IF(Table134237122[[#This Row],[Mean Change]]=3,AVERAGEIFS(Table134237122[MR],Table134237122[Mean Change],3),#N/A)</f>
        <v>#N/A</v>
      </c>
      <c r="J185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5" s="84" t="str">
        <f>IF(ISERROR(Table134237122[[#This Row],[Mean Change]]),"",IF(Table134237122[[#This Row],[Variable Name]]="","",IF(Table134237122[[#This Row],[Mean Change]]=1,Table134237122[Variable Name],"")))</f>
        <v/>
      </c>
      <c r="L185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5" s="84" t="str">
        <f>IF(ISERROR(Table134237122[[#This Row],[Mean Change]]),"",IF(Table134237122[[#This Row],[Variable Name]]="","",IF(Table134237122[[#This Row],[Mean Change]]=2,Table134237122[Variable Name],"")))</f>
        <v/>
      </c>
      <c r="N185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5" s="84" t="str">
        <f>IF(ISERROR(Table134237122[[#This Row],[Mean Change]]),"",IF(Table134237122[[#This Row],[Variable Name]]="","",IF(Table134237122[[#This Row],[Mean Change]]=3,Table134237122[Variable Name],"")))</f>
        <v/>
      </c>
      <c r="P185" s="76">
        <v>0.70567999999999997</v>
      </c>
      <c r="Q185" s="84" t="str">
        <f>IF(ISERROR(Table134237122[[#This Row],[Mean Change]]),"",IF(Table134237122[[#This Row],[Variable Name]]="","",IF(Table134237122[[#This Row],[Mean Change]]=4,Table134237122[Variable Name],"")))</f>
        <v/>
      </c>
      <c r="R185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5" s="84" t="str">
        <f>IF(ISERROR(Table134237122[[#This Row],[Mean Change]]),"",IF(Table134237122[[#This Row],[Variable Name]]="","",IF(Table134237122[[#This Row],[Mean Change]]=5,Table134237122[Variable Name],"")))</f>
        <v/>
      </c>
      <c r="T185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5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5" s="86" t="e">
        <f>IF(Table134237122[[#This Row],[Mean Change]]=1,AVERAGEIFS(Table134237122[MR],Table134237122[MR],"&lt;"&amp;Table134237122[[#This Row],[UL MR]],Table134237122[Mean Change],1),#N/A)</f>
        <v>#N/A</v>
      </c>
      <c r="W185" s="86" t="e">
        <f>IF(Table134237122[[#This Row],[Mean Change]]=2,AVERAGEIFS(Table134237122[MR],Table134237122[MR],"&lt;"&amp;Table134237122[[#This Row],[UL MR]],Table134237122[Mean Change],2),#N/A)</f>
        <v>#N/A</v>
      </c>
      <c r="X185" s="86" t="e">
        <f>IF(Table134237122[[#This Row],[Mean Change]]=3,AVERAGEIFS(Table134237122[MR],Table134237122[MR],"&lt;"&amp;Table134237122[[#This Row],[UL MR]],Table134237122[Mean Change],3),#N/A)</f>
        <v>#N/A</v>
      </c>
      <c r="Y185" s="86" t="e">
        <f>Table134237122[[#This Row],[Process Mean]]+(2.66*Table134237122[[#This Row],[MR Bar]])</f>
        <v>#N/A</v>
      </c>
      <c r="Z185" s="86" t="e">
        <f>Table134237122[[#This Row],[2nd Mean]]+(2.66*Table134237122[[#This Row],[MR Bar 2]])</f>
        <v>#N/A</v>
      </c>
      <c r="AA185" s="86" t="e">
        <f>Table134237122[[#This Row],[3rd Mean]]+(2.66*Table134237122[[#This Row],[MR Bar 3]])</f>
        <v>#N/A</v>
      </c>
      <c r="AB185" s="86" t="e">
        <f>Table134237122[[#This Row],[Process Mean]]-(2.66*Table134237122[[#This Row],[MR Bar]])</f>
        <v>#N/A</v>
      </c>
      <c r="AC185" s="86" t="e">
        <f>Table134237122[[#This Row],[2nd Mean]]-(2.66*Table134237122[[#This Row],[MR Bar 2]])</f>
        <v>#N/A</v>
      </c>
      <c r="AD185" s="86" t="e">
        <f>Table134237122[[#This Row],[3rd Mean]]-(2.66*Table134237122[[#This Row],[MR Bar 3]])</f>
        <v>#N/A</v>
      </c>
      <c r="AE185" s="86" t="e">
        <f>IF(Table134237122[[#This Row],[Date]]="",#N/A,IF(Table134237122[[#This Row],[Date]]&lt;$BS$26,#N/A,$BP$26))</f>
        <v>#N/A</v>
      </c>
      <c r="AF185" s="87">
        <f>MAX(Table134237122[Cohort Size])*2</f>
        <v>1264</v>
      </c>
      <c r="AG185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5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5" s="90" t="e">
        <f>IF(Table134237122[[#This Row],[Mean Change]]=1,(Table134237122[[#This Row],[Standard Deviation]]*3)+$T185,#N/A)</f>
        <v>#N/A</v>
      </c>
      <c r="AJ185" s="90" t="e">
        <f>IF(Table134237122[[#This Row],[Mean Change]]=1,$T185-(Table134237122[[#This Row],[Standard Deviation]]*3),#N/A)</f>
        <v>#N/A</v>
      </c>
      <c r="AK185" s="90" t="e">
        <f>IF(Table134237122[[#This Row],[Mean Change]]=2,(Table134237122[[#This Row],[Standard Deviation]]*3)+$T185,#N/A)</f>
        <v>#N/A</v>
      </c>
      <c r="AL185" s="90" t="e">
        <f>IF(Table134237122[[#This Row],[Mean Change]]=2,$T185-(Table134237122[[#This Row],[Standard Deviation]]*3),#N/A)</f>
        <v>#N/A</v>
      </c>
      <c r="AM185" s="90" t="e">
        <f>IF(Table134237122[[#This Row],[Mean Change]]=3,(Table134237122[[#This Row],[Standard Deviation]]*3)+$T185,#N/A)</f>
        <v>#N/A</v>
      </c>
      <c r="AN185" s="90" t="e">
        <f>IF(Table134237122[[#This Row],[Mean Change]]=3,$T185-(Table134237122[[#This Row],[Standard Deviation]]*3),#N/A)</f>
        <v>#N/A</v>
      </c>
      <c r="AO185" s="55">
        <v>0.71613171756220007</v>
      </c>
      <c r="AP185" s="55">
        <v>0.6952282824378001</v>
      </c>
      <c r="AQ185" s="90" t="e">
        <f>IF(Table134237122[[#This Row],[Mean Change]]=5,(Table134237122[[#This Row],[Standard Deviation]]*3)+$T185,#N/A)</f>
        <v>#N/A</v>
      </c>
      <c r="AR185" s="90" t="e">
        <f>IF(Table134237122[[#This Row],[Mean Change]]=5,$T185-(Table134237122[[#This Row],[Standard Deviation]]*3),#N/A)</f>
        <v>#N/A</v>
      </c>
    </row>
    <row r="186" spans="2:44" ht="12.75" customHeight="1" x14ac:dyDescent="0.25">
      <c r="B186" s="9"/>
      <c r="C186" s="80"/>
      <c r="D186" s="81"/>
      <c r="E186" s="81" t="e">
        <f>IF(Table134237122[[#This Row],[Variable Name]]="",#N/A,Table134237122[[#This Row],[Variable Name]])</f>
        <v>#N/A</v>
      </c>
      <c r="F186" s="82" t="str">
        <f>IFERROR(IF(Table134237122[[#This Row],[Variable Name]]="","",IF(AG185&lt;&gt;AG186,"",ABS(Table134237122[[#This Row],[Variable Name]]-C185))),"")</f>
        <v/>
      </c>
      <c r="G186" s="83" t="e">
        <f>IF(Table134237122[[#This Row],[Mean Change]]=1,AVERAGEIFS(Table134237122[MR],Table134237122[Mean Change],1),#N/A)</f>
        <v>#N/A</v>
      </c>
      <c r="H186" s="83" t="e">
        <f>IF(Table134237122[[#This Row],[Mean Change]]=2,AVERAGEIFS(Table134237122[MR],Table134237122[Mean Change],2),#N/A)</f>
        <v>#N/A</v>
      </c>
      <c r="I186" s="83" t="e">
        <f>IF(Table134237122[[#This Row],[Mean Change]]=3,AVERAGEIFS(Table134237122[MR],Table134237122[Mean Change],3),#N/A)</f>
        <v>#N/A</v>
      </c>
      <c r="J186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6" s="84" t="str">
        <f>IF(ISERROR(Table134237122[[#This Row],[Mean Change]]),"",IF(Table134237122[[#This Row],[Variable Name]]="","",IF(Table134237122[[#This Row],[Mean Change]]=1,Table134237122[Variable Name],"")))</f>
        <v/>
      </c>
      <c r="L186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6" s="84" t="str">
        <f>IF(ISERROR(Table134237122[[#This Row],[Mean Change]]),"",IF(Table134237122[[#This Row],[Variable Name]]="","",IF(Table134237122[[#This Row],[Mean Change]]=2,Table134237122[Variable Name],"")))</f>
        <v/>
      </c>
      <c r="N186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6" s="84" t="str">
        <f>IF(ISERROR(Table134237122[[#This Row],[Mean Change]]),"",IF(Table134237122[[#This Row],[Variable Name]]="","",IF(Table134237122[[#This Row],[Mean Change]]=3,Table134237122[Variable Name],"")))</f>
        <v/>
      </c>
      <c r="P186" s="76">
        <v>0.70567999999999997</v>
      </c>
      <c r="Q186" s="84" t="str">
        <f>IF(ISERROR(Table134237122[[#This Row],[Mean Change]]),"",IF(Table134237122[[#This Row],[Variable Name]]="","",IF(Table134237122[[#This Row],[Mean Change]]=4,Table134237122[Variable Name],"")))</f>
        <v/>
      </c>
      <c r="R186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6" s="84" t="str">
        <f>IF(ISERROR(Table134237122[[#This Row],[Mean Change]]),"",IF(Table134237122[[#This Row],[Variable Name]]="","",IF(Table134237122[[#This Row],[Mean Change]]=5,Table134237122[Variable Name],"")))</f>
        <v/>
      </c>
      <c r="T186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6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6" s="86" t="e">
        <f>IF(Table134237122[[#This Row],[Mean Change]]=1,AVERAGEIFS(Table134237122[MR],Table134237122[MR],"&lt;"&amp;Table134237122[[#This Row],[UL MR]],Table134237122[Mean Change],1),#N/A)</f>
        <v>#N/A</v>
      </c>
      <c r="W186" s="86" t="e">
        <f>IF(Table134237122[[#This Row],[Mean Change]]=2,AVERAGEIFS(Table134237122[MR],Table134237122[MR],"&lt;"&amp;Table134237122[[#This Row],[UL MR]],Table134237122[Mean Change],2),#N/A)</f>
        <v>#N/A</v>
      </c>
      <c r="X186" s="86" t="e">
        <f>IF(Table134237122[[#This Row],[Mean Change]]=3,AVERAGEIFS(Table134237122[MR],Table134237122[MR],"&lt;"&amp;Table134237122[[#This Row],[UL MR]],Table134237122[Mean Change],3),#N/A)</f>
        <v>#N/A</v>
      </c>
      <c r="Y186" s="86" t="e">
        <f>Table134237122[[#This Row],[Process Mean]]+(2.66*Table134237122[[#This Row],[MR Bar]])</f>
        <v>#N/A</v>
      </c>
      <c r="Z186" s="86" t="e">
        <f>Table134237122[[#This Row],[2nd Mean]]+(2.66*Table134237122[[#This Row],[MR Bar 2]])</f>
        <v>#N/A</v>
      </c>
      <c r="AA186" s="86" t="e">
        <f>Table134237122[[#This Row],[3rd Mean]]+(2.66*Table134237122[[#This Row],[MR Bar 3]])</f>
        <v>#N/A</v>
      </c>
      <c r="AB186" s="86" t="e">
        <f>Table134237122[[#This Row],[Process Mean]]-(2.66*Table134237122[[#This Row],[MR Bar]])</f>
        <v>#N/A</v>
      </c>
      <c r="AC186" s="86" t="e">
        <f>Table134237122[[#This Row],[2nd Mean]]-(2.66*Table134237122[[#This Row],[MR Bar 2]])</f>
        <v>#N/A</v>
      </c>
      <c r="AD186" s="86" t="e">
        <f>Table134237122[[#This Row],[3rd Mean]]-(2.66*Table134237122[[#This Row],[MR Bar 3]])</f>
        <v>#N/A</v>
      </c>
      <c r="AE186" s="86" t="e">
        <f>IF(Table134237122[[#This Row],[Date]]="",#N/A,IF(Table134237122[[#This Row],[Date]]&lt;$BS$26,#N/A,$BP$26))</f>
        <v>#N/A</v>
      </c>
      <c r="AF186" s="87">
        <f>MAX(Table134237122[Cohort Size])*2</f>
        <v>1264</v>
      </c>
      <c r="AG186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6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6" s="90" t="e">
        <f>IF(Table134237122[[#This Row],[Mean Change]]=1,(Table134237122[[#This Row],[Standard Deviation]]*3)+$T186,#N/A)</f>
        <v>#N/A</v>
      </c>
      <c r="AJ186" s="90" t="e">
        <f>IF(Table134237122[[#This Row],[Mean Change]]=1,$T186-(Table134237122[[#This Row],[Standard Deviation]]*3),#N/A)</f>
        <v>#N/A</v>
      </c>
      <c r="AK186" s="90" t="e">
        <f>IF(Table134237122[[#This Row],[Mean Change]]=2,(Table134237122[[#This Row],[Standard Deviation]]*3)+$T186,#N/A)</f>
        <v>#N/A</v>
      </c>
      <c r="AL186" s="90" t="e">
        <f>IF(Table134237122[[#This Row],[Mean Change]]=2,$T186-(Table134237122[[#This Row],[Standard Deviation]]*3),#N/A)</f>
        <v>#N/A</v>
      </c>
      <c r="AM186" s="90" t="e">
        <f>IF(Table134237122[[#This Row],[Mean Change]]=3,(Table134237122[[#This Row],[Standard Deviation]]*3)+$T186,#N/A)</f>
        <v>#N/A</v>
      </c>
      <c r="AN186" s="90" t="e">
        <f>IF(Table134237122[[#This Row],[Mean Change]]=3,$T186-(Table134237122[[#This Row],[Standard Deviation]]*3),#N/A)</f>
        <v>#N/A</v>
      </c>
      <c r="AO186" s="55">
        <v>0.71613171756220007</v>
      </c>
      <c r="AP186" s="55">
        <v>0.6952282824378001</v>
      </c>
      <c r="AQ186" s="90" t="e">
        <f>IF(Table134237122[[#This Row],[Mean Change]]=5,(Table134237122[[#This Row],[Standard Deviation]]*3)+$T186,#N/A)</f>
        <v>#N/A</v>
      </c>
      <c r="AR186" s="90" t="e">
        <f>IF(Table134237122[[#This Row],[Mean Change]]=5,$T186-(Table134237122[[#This Row],[Standard Deviation]]*3),#N/A)</f>
        <v>#N/A</v>
      </c>
    </row>
    <row r="187" spans="2:44" ht="12.75" customHeight="1" x14ac:dyDescent="0.25">
      <c r="B187" s="9"/>
      <c r="C187" s="80"/>
      <c r="D187" s="81"/>
      <c r="E187" s="81" t="e">
        <f>IF(Table134237122[[#This Row],[Variable Name]]="",#N/A,Table134237122[[#This Row],[Variable Name]])</f>
        <v>#N/A</v>
      </c>
      <c r="F187" s="82" t="str">
        <f>IFERROR(IF(Table134237122[[#This Row],[Variable Name]]="","",IF(AG186&lt;&gt;AG187,"",ABS(Table134237122[[#This Row],[Variable Name]]-C186))),"")</f>
        <v/>
      </c>
      <c r="G187" s="83" t="e">
        <f>IF(Table134237122[[#This Row],[Mean Change]]=1,AVERAGEIFS(Table134237122[MR],Table134237122[Mean Change],1),#N/A)</f>
        <v>#N/A</v>
      </c>
      <c r="H187" s="83" t="e">
        <f>IF(Table134237122[[#This Row],[Mean Change]]=2,AVERAGEIFS(Table134237122[MR],Table134237122[Mean Change],2),#N/A)</f>
        <v>#N/A</v>
      </c>
      <c r="I187" s="83" t="e">
        <f>IF(Table134237122[[#This Row],[Mean Change]]=3,AVERAGEIFS(Table134237122[MR],Table134237122[Mean Change],3),#N/A)</f>
        <v>#N/A</v>
      </c>
      <c r="J187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7" s="84" t="str">
        <f>IF(ISERROR(Table134237122[[#This Row],[Mean Change]]),"",IF(Table134237122[[#This Row],[Variable Name]]="","",IF(Table134237122[[#This Row],[Mean Change]]=1,Table134237122[Variable Name],"")))</f>
        <v/>
      </c>
      <c r="L187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7" s="84" t="str">
        <f>IF(ISERROR(Table134237122[[#This Row],[Mean Change]]),"",IF(Table134237122[[#This Row],[Variable Name]]="","",IF(Table134237122[[#This Row],[Mean Change]]=2,Table134237122[Variable Name],"")))</f>
        <v/>
      </c>
      <c r="N187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7" s="84" t="str">
        <f>IF(ISERROR(Table134237122[[#This Row],[Mean Change]]),"",IF(Table134237122[[#This Row],[Variable Name]]="","",IF(Table134237122[[#This Row],[Mean Change]]=3,Table134237122[Variable Name],"")))</f>
        <v/>
      </c>
      <c r="P187" s="76">
        <v>0.70567999999999997</v>
      </c>
      <c r="Q187" s="84" t="str">
        <f>IF(ISERROR(Table134237122[[#This Row],[Mean Change]]),"",IF(Table134237122[[#This Row],[Variable Name]]="","",IF(Table134237122[[#This Row],[Mean Change]]=4,Table134237122[Variable Name],"")))</f>
        <v/>
      </c>
      <c r="R187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7" s="84" t="str">
        <f>IF(ISERROR(Table134237122[[#This Row],[Mean Change]]),"",IF(Table134237122[[#This Row],[Variable Name]]="","",IF(Table134237122[[#This Row],[Mean Change]]=5,Table134237122[Variable Name],"")))</f>
        <v/>
      </c>
      <c r="T187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7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7" s="86" t="e">
        <f>IF(Table134237122[[#This Row],[Mean Change]]=1,AVERAGEIFS(Table134237122[MR],Table134237122[MR],"&lt;"&amp;Table134237122[[#This Row],[UL MR]],Table134237122[Mean Change],1),#N/A)</f>
        <v>#N/A</v>
      </c>
      <c r="W187" s="86" t="e">
        <f>IF(Table134237122[[#This Row],[Mean Change]]=2,AVERAGEIFS(Table134237122[MR],Table134237122[MR],"&lt;"&amp;Table134237122[[#This Row],[UL MR]],Table134237122[Mean Change],2),#N/A)</f>
        <v>#N/A</v>
      </c>
      <c r="X187" s="86" t="e">
        <f>IF(Table134237122[[#This Row],[Mean Change]]=3,AVERAGEIFS(Table134237122[MR],Table134237122[MR],"&lt;"&amp;Table134237122[[#This Row],[UL MR]],Table134237122[Mean Change],3),#N/A)</f>
        <v>#N/A</v>
      </c>
      <c r="Y187" s="86" t="e">
        <f>Table134237122[[#This Row],[Process Mean]]+(2.66*Table134237122[[#This Row],[MR Bar]])</f>
        <v>#N/A</v>
      </c>
      <c r="Z187" s="86" t="e">
        <f>Table134237122[[#This Row],[2nd Mean]]+(2.66*Table134237122[[#This Row],[MR Bar 2]])</f>
        <v>#N/A</v>
      </c>
      <c r="AA187" s="86" t="e">
        <f>Table134237122[[#This Row],[3rd Mean]]+(2.66*Table134237122[[#This Row],[MR Bar 3]])</f>
        <v>#N/A</v>
      </c>
      <c r="AB187" s="86" t="e">
        <f>Table134237122[[#This Row],[Process Mean]]-(2.66*Table134237122[[#This Row],[MR Bar]])</f>
        <v>#N/A</v>
      </c>
      <c r="AC187" s="86" t="e">
        <f>Table134237122[[#This Row],[2nd Mean]]-(2.66*Table134237122[[#This Row],[MR Bar 2]])</f>
        <v>#N/A</v>
      </c>
      <c r="AD187" s="86" t="e">
        <f>Table134237122[[#This Row],[3rd Mean]]-(2.66*Table134237122[[#This Row],[MR Bar 3]])</f>
        <v>#N/A</v>
      </c>
      <c r="AE187" s="86" t="e">
        <f>IF(Table134237122[[#This Row],[Date]]="",#N/A,IF(Table134237122[[#This Row],[Date]]&lt;$BS$26,#N/A,$BP$26))</f>
        <v>#N/A</v>
      </c>
      <c r="AF187" s="87">
        <f>MAX(Table134237122[Cohort Size])*2</f>
        <v>1264</v>
      </c>
      <c r="AG187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7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7" s="90" t="e">
        <f>IF(Table134237122[[#This Row],[Mean Change]]=1,(Table134237122[[#This Row],[Standard Deviation]]*3)+$T187,#N/A)</f>
        <v>#N/A</v>
      </c>
      <c r="AJ187" s="90" t="e">
        <f>IF(Table134237122[[#This Row],[Mean Change]]=1,$T187-(Table134237122[[#This Row],[Standard Deviation]]*3),#N/A)</f>
        <v>#N/A</v>
      </c>
      <c r="AK187" s="90" t="e">
        <f>IF(Table134237122[[#This Row],[Mean Change]]=2,(Table134237122[[#This Row],[Standard Deviation]]*3)+$T187,#N/A)</f>
        <v>#N/A</v>
      </c>
      <c r="AL187" s="90" t="e">
        <f>IF(Table134237122[[#This Row],[Mean Change]]=2,$T187-(Table134237122[[#This Row],[Standard Deviation]]*3),#N/A)</f>
        <v>#N/A</v>
      </c>
      <c r="AM187" s="90" t="e">
        <f>IF(Table134237122[[#This Row],[Mean Change]]=3,(Table134237122[[#This Row],[Standard Deviation]]*3)+$T187,#N/A)</f>
        <v>#N/A</v>
      </c>
      <c r="AN187" s="90" t="e">
        <f>IF(Table134237122[[#This Row],[Mean Change]]=3,$T187-(Table134237122[[#This Row],[Standard Deviation]]*3),#N/A)</f>
        <v>#N/A</v>
      </c>
      <c r="AO187" s="55">
        <v>0.71613171756220007</v>
      </c>
      <c r="AP187" s="55">
        <v>0.6952282824378001</v>
      </c>
      <c r="AQ187" s="90" t="e">
        <f>IF(Table134237122[[#This Row],[Mean Change]]=5,(Table134237122[[#This Row],[Standard Deviation]]*3)+$T187,#N/A)</f>
        <v>#N/A</v>
      </c>
      <c r="AR187" s="90" t="e">
        <f>IF(Table134237122[[#This Row],[Mean Change]]=5,$T187-(Table134237122[[#This Row],[Standard Deviation]]*3),#N/A)</f>
        <v>#N/A</v>
      </c>
    </row>
    <row r="188" spans="2:44" ht="12.75" customHeight="1" x14ac:dyDescent="0.25">
      <c r="B188" s="9"/>
      <c r="C188" s="80"/>
      <c r="D188" s="81"/>
      <c r="E188" s="81" t="e">
        <f>IF(Table134237122[[#This Row],[Variable Name]]="",#N/A,Table134237122[[#This Row],[Variable Name]])</f>
        <v>#N/A</v>
      </c>
      <c r="F188" s="82" t="str">
        <f>IFERROR(IF(Table134237122[[#This Row],[Variable Name]]="","",IF(AG187&lt;&gt;AG188,"",ABS(Table134237122[[#This Row],[Variable Name]]-C187))),"")</f>
        <v/>
      </c>
      <c r="G188" s="83" t="e">
        <f>IF(Table134237122[[#This Row],[Mean Change]]=1,AVERAGEIFS(Table134237122[MR],Table134237122[Mean Change],1),#N/A)</f>
        <v>#N/A</v>
      </c>
      <c r="H188" s="83" t="e">
        <f>IF(Table134237122[[#This Row],[Mean Change]]=2,AVERAGEIFS(Table134237122[MR],Table134237122[Mean Change],2),#N/A)</f>
        <v>#N/A</v>
      </c>
      <c r="I188" s="83" t="e">
        <f>IF(Table134237122[[#This Row],[Mean Change]]=3,AVERAGEIFS(Table134237122[MR],Table134237122[Mean Change],3),#N/A)</f>
        <v>#N/A</v>
      </c>
      <c r="J188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8" s="84" t="str">
        <f>IF(ISERROR(Table134237122[[#This Row],[Mean Change]]),"",IF(Table134237122[[#This Row],[Variable Name]]="","",IF(Table134237122[[#This Row],[Mean Change]]=1,Table134237122[Variable Name],"")))</f>
        <v/>
      </c>
      <c r="L188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8" s="84" t="str">
        <f>IF(ISERROR(Table134237122[[#This Row],[Mean Change]]),"",IF(Table134237122[[#This Row],[Variable Name]]="","",IF(Table134237122[[#This Row],[Mean Change]]=2,Table134237122[Variable Name],"")))</f>
        <v/>
      </c>
      <c r="N188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8" s="84" t="str">
        <f>IF(ISERROR(Table134237122[[#This Row],[Mean Change]]),"",IF(Table134237122[[#This Row],[Variable Name]]="","",IF(Table134237122[[#This Row],[Mean Change]]=3,Table134237122[Variable Name],"")))</f>
        <v/>
      </c>
      <c r="P188" s="76">
        <v>0.70567999999999997</v>
      </c>
      <c r="Q188" s="84" t="str">
        <f>IF(ISERROR(Table134237122[[#This Row],[Mean Change]]),"",IF(Table134237122[[#This Row],[Variable Name]]="","",IF(Table134237122[[#This Row],[Mean Change]]=4,Table134237122[Variable Name],"")))</f>
        <v/>
      </c>
      <c r="R188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8" s="84" t="str">
        <f>IF(ISERROR(Table134237122[[#This Row],[Mean Change]]),"",IF(Table134237122[[#This Row],[Variable Name]]="","",IF(Table134237122[[#This Row],[Mean Change]]=5,Table134237122[Variable Name],"")))</f>
        <v/>
      </c>
      <c r="T188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8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8" s="86" t="e">
        <f>IF(Table134237122[[#This Row],[Mean Change]]=1,AVERAGEIFS(Table134237122[MR],Table134237122[MR],"&lt;"&amp;Table134237122[[#This Row],[UL MR]],Table134237122[Mean Change],1),#N/A)</f>
        <v>#N/A</v>
      </c>
      <c r="W188" s="86" t="e">
        <f>IF(Table134237122[[#This Row],[Mean Change]]=2,AVERAGEIFS(Table134237122[MR],Table134237122[MR],"&lt;"&amp;Table134237122[[#This Row],[UL MR]],Table134237122[Mean Change],2),#N/A)</f>
        <v>#N/A</v>
      </c>
      <c r="X188" s="86" t="e">
        <f>IF(Table134237122[[#This Row],[Mean Change]]=3,AVERAGEIFS(Table134237122[MR],Table134237122[MR],"&lt;"&amp;Table134237122[[#This Row],[UL MR]],Table134237122[Mean Change],3),#N/A)</f>
        <v>#N/A</v>
      </c>
      <c r="Y188" s="86" t="e">
        <f>Table134237122[[#This Row],[Process Mean]]+(2.66*Table134237122[[#This Row],[MR Bar]])</f>
        <v>#N/A</v>
      </c>
      <c r="Z188" s="86" t="e">
        <f>Table134237122[[#This Row],[2nd Mean]]+(2.66*Table134237122[[#This Row],[MR Bar 2]])</f>
        <v>#N/A</v>
      </c>
      <c r="AA188" s="86" t="e">
        <f>Table134237122[[#This Row],[3rd Mean]]+(2.66*Table134237122[[#This Row],[MR Bar 3]])</f>
        <v>#N/A</v>
      </c>
      <c r="AB188" s="86" t="e">
        <f>Table134237122[[#This Row],[Process Mean]]-(2.66*Table134237122[[#This Row],[MR Bar]])</f>
        <v>#N/A</v>
      </c>
      <c r="AC188" s="86" t="e">
        <f>Table134237122[[#This Row],[2nd Mean]]-(2.66*Table134237122[[#This Row],[MR Bar 2]])</f>
        <v>#N/A</v>
      </c>
      <c r="AD188" s="86" t="e">
        <f>Table134237122[[#This Row],[3rd Mean]]-(2.66*Table134237122[[#This Row],[MR Bar 3]])</f>
        <v>#N/A</v>
      </c>
      <c r="AE188" s="86" t="e">
        <f>IF(Table134237122[[#This Row],[Date]]="",#N/A,IF(Table134237122[[#This Row],[Date]]&lt;$BS$26,#N/A,$BP$26))</f>
        <v>#N/A</v>
      </c>
      <c r="AF188" s="87">
        <f>MAX(Table134237122[Cohort Size])*2</f>
        <v>1264</v>
      </c>
      <c r="AG188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8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8" s="90" t="e">
        <f>IF(Table134237122[[#This Row],[Mean Change]]=1,(Table134237122[[#This Row],[Standard Deviation]]*3)+$T188,#N/A)</f>
        <v>#N/A</v>
      </c>
      <c r="AJ188" s="90" t="e">
        <f>IF(Table134237122[[#This Row],[Mean Change]]=1,$T188-(Table134237122[[#This Row],[Standard Deviation]]*3),#N/A)</f>
        <v>#N/A</v>
      </c>
      <c r="AK188" s="90" t="e">
        <f>IF(Table134237122[[#This Row],[Mean Change]]=2,(Table134237122[[#This Row],[Standard Deviation]]*3)+$T188,#N/A)</f>
        <v>#N/A</v>
      </c>
      <c r="AL188" s="90" t="e">
        <f>IF(Table134237122[[#This Row],[Mean Change]]=2,$T188-(Table134237122[[#This Row],[Standard Deviation]]*3),#N/A)</f>
        <v>#N/A</v>
      </c>
      <c r="AM188" s="90" t="e">
        <f>IF(Table134237122[[#This Row],[Mean Change]]=3,(Table134237122[[#This Row],[Standard Deviation]]*3)+$T188,#N/A)</f>
        <v>#N/A</v>
      </c>
      <c r="AN188" s="90" t="e">
        <f>IF(Table134237122[[#This Row],[Mean Change]]=3,$T188-(Table134237122[[#This Row],[Standard Deviation]]*3),#N/A)</f>
        <v>#N/A</v>
      </c>
      <c r="AO188" s="55">
        <v>0.71613171756220007</v>
      </c>
      <c r="AP188" s="55">
        <v>0.6952282824378001</v>
      </c>
      <c r="AQ188" s="90" t="e">
        <f>IF(Table134237122[[#This Row],[Mean Change]]=5,(Table134237122[[#This Row],[Standard Deviation]]*3)+$T188,#N/A)</f>
        <v>#N/A</v>
      </c>
      <c r="AR188" s="90" t="e">
        <f>IF(Table134237122[[#This Row],[Mean Change]]=5,$T188-(Table134237122[[#This Row],[Standard Deviation]]*3),#N/A)</f>
        <v>#N/A</v>
      </c>
    </row>
    <row r="189" spans="2:44" ht="12.75" customHeight="1" x14ac:dyDescent="0.25">
      <c r="B189" s="9"/>
      <c r="C189" s="80"/>
      <c r="D189" s="81"/>
      <c r="E189" s="81" t="e">
        <f>IF(Table134237122[[#This Row],[Variable Name]]="",#N/A,Table134237122[[#This Row],[Variable Name]])</f>
        <v>#N/A</v>
      </c>
      <c r="F189" s="82" t="str">
        <f>IFERROR(IF(Table134237122[[#This Row],[Variable Name]]="","",IF(AG188&lt;&gt;AG189,"",ABS(Table134237122[[#This Row],[Variable Name]]-C188))),"")</f>
        <v/>
      </c>
      <c r="G189" s="83" t="e">
        <f>IF(Table134237122[[#This Row],[Mean Change]]=1,AVERAGEIFS(Table134237122[MR],Table134237122[Mean Change],1),#N/A)</f>
        <v>#N/A</v>
      </c>
      <c r="H189" s="83" t="e">
        <f>IF(Table134237122[[#This Row],[Mean Change]]=2,AVERAGEIFS(Table134237122[MR],Table134237122[Mean Change],2),#N/A)</f>
        <v>#N/A</v>
      </c>
      <c r="I189" s="83" t="e">
        <f>IF(Table134237122[[#This Row],[Mean Change]]=3,AVERAGEIFS(Table134237122[MR],Table134237122[Mean Change],3),#N/A)</f>
        <v>#N/A</v>
      </c>
      <c r="J189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89" s="84" t="str">
        <f>IF(ISERROR(Table134237122[[#This Row],[Mean Change]]),"",IF(Table134237122[[#This Row],[Variable Name]]="","",IF(Table134237122[[#This Row],[Mean Change]]=1,Table134237122[Variable Name],"")))</f>
        <v/>
      </c>
      <c r="L189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89" s="84" t="str">
        <f>IF(ISERROR(Table134237122[[#This Row],[Mean Change]]),"",IF(Table134237122[[#This Row],[Variable Name]]="","",IF(Table134237122[[#This Row],[Mean Change]]=2,Table134237122[Variable Name],"")))</f>
        <v/>
      </c>
      <c r="N189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89" s="84" t="str">
        <f>IF(ISERROR(Table134237122[[#This Row],[Mean Change]]),"",IF(Table134237122[[#This Row],[Variable Name]]="","",IF(Table134237122[[#This Row],[Mean Change]]=3,Table134237122[Variable Name],"")))</f>
        <v/>
      </c>
      <c r="P189" s="76">
        <v>0.70567999999999997</v>
      </c>
      <c r="Q189" s="84" t="str">
        <f>IF(ISERROR(Table134237122[[#This Row],[Mean Change]]),"",IF(Table134237122[[#This Row],[Variable Name]]="","",IF(Table134237122[[#This Row],[Mean Change]]=4,Table134237122[Variable Name],"")))</f>
        <v/>
      </c>
      <c r="R189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89" s="84" t="str">
        <f>IF(ISERROR(Table134237122[[#This Row],[Mean Change]]),"",IF(Table134237122[[#This Row],[Variable Name]]="","",IF(Table134237122[[#This Row],[Mean Change]]=5,Table134237122[Variable Name],"")))</f>
        <v/>
      </c>
      <c r="T189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89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89" s="86" t="e">
        <f>IF(Table134237122[[#This Row],[Mean Change]]=1,AVERAGEIFS(Table134237122[MR],Table134237122[MR],"&lt;"&amp;Table134237122[[#This Row],[UL MR]],Table134237122[Mean Change],1),#N/A)</f>
        <v>#N/A</v>
      </c>
      <c r="W189" s="86" t="e">
        <f>IF(Table134237122[[#This Row],[Mean Change]]=2,AVERAGEIFS(Table134237122[MR],Table134237122[MR],"&lt;"&amp;Table134237122[[#This Row],[UL MR]],Table134237122[Mean Change],2),#N/A)</f>
        <v>#N/A</v>
      </c>
      <c r="X189" s="86" t="e">
        <f>IF(Table134237122[[#This Row],[Mean Change]]=3,AVERAGEIFS(Table134237122[MR],Table134237122[MR],"&lt;"&amp;Table134237122[[#This Row],[UL MR]],Table134237122[Mean Change],3),#N/A)</f>
        <v>#N/A</v>
      </c>
      <c r="Y189" s="86" t="e">
        <f>Table134237122[[#This Row],[Process Mean]]+(2.66*Table134237122[[#This Row],[MR Bar]])</f>
        <v>#N/A</v>
      </c>
      <c r="Z189" s="86" t="e">
        <f>Table134237122[[#This Row],[2nd Mean]]+(2.66*Table134237122[[#This Row],[MR Bar 2]])</f>
        <v>#N/A</v>
      </c>
      <c r="AA189" s="86" t="e">
        <f>Table134237122[[#This Row],[3rd Mean]]+(2.66*Table134237122[[#This Row],[MR Bar 3]])</f>
        <v>#N/A</v>
      </c>
      <c r="AB189" s="86" t="e">
        <f>Table134237122[[#This Row],[Process Mean]]-(2.66*Table134237122[[#This Row],[MR Bar]])</f>
        <v>#N/A</v>
      </c>
      <c r="AC189" s="86" t="e">
        <f>Table134237122[[#This Row],[2nd Mean]]-(2.66*Table134237122[[#This Row],[MR Bar 2]])</f>
        <v>#N/A</v>
      </c>
      <c r="AD189" s="86" t="e">
        <f>Table134237122[[#This Row],[3rd Mean]]-(2.66*Table134237122[[#This Row],[MR Bar 3]])</f>
        <v>#N/A</v>
      </c>
      <c r="AE189" s="86" t="e">
        <f>IF(Table134237122[[#This Row],[Date]]="",#N/A,IF(Table134237122[[#This Row],[Date]]&lt;$BS$26,#N/A,$BP$26))</f>
        <v>#N/A</v>
      </c>
      <c r="AF189" s="87">
        <f>MAX(Table134237122[Cohort Size])*2</f>
        <v>1264</v>
      </c>
      <c r="AG189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89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89" s="90" t="e">
        <f>IF(Table134237122[[#This Row],[Mean Change]]=1,(Table134237122[[#This Row],[Standard Deviation]]*3)+$T189,#N/A)</f>
        <v>#N/A</v>
      </c>
      <c r="AJ189" s="90" t="e">
        <f>IF(Table134237122[[#This Row],[Mean Change]]=1,$T189-(Table134237122[[#This Row],[Standard Deviation]]*3),#N/A)</f>
        <v>#N/A</v>
      </c>
      <c r="AK189" s="90" t="e">
        <f>IF(Table134237122[[#This Row],[Mean Change]]=2,(Table134237122[[#This Row],[Standard Deviation]]*3)+$T189,#N/A)</f>
        <v>#N/A</v>
      </c>
      <c r="AL189" s="90" t="e">
        <f>IF(Table134237122[[#This Row],[Mean Change]]=2,$T189-(Table134237122[[#This Row],[Standard Deviation]]*3),#N/A)</f>
        <v>#N/A</v>
      </c>
      <c r="AM189" s="90" t="e">
        <f>IF(Table134237122[[#This Row],[Mean Change]]=3,(Table134237122[[#This Row],[Standard Deviation]]*3)+$T189,#N/A)</f>
        <v>#N/A</v>
      </c>
      <c r="AN189" s="90" t="e">
        <f>IF(Table134237122[[#This Row],[Mean Change]]=3,$T189-(Table134237122[[#This Row],[Standard Deviation]]*3),#N/A)</f>
        <v>#N/A</v>
      </c>
      <c r="AO189" s="55">
        <v>0.71613171756220007</v>
      </c>
      <c r="AP189" s="55">
        <v>0.6952282824378001</v>
      </c>
      <c r="AQ189" s="90" t="e">
        <f>IF(Table134237122[[#This Row],[Mean Change]]=5,(Table134237122[[#This Row],[Standard Deviation]]*3)+$T189,#N/A)</f>
        <v>#N/A</v>
      </c>
      <c r="AR189" s="90" t="e">
        <f>IF(Table134237122[[#This Row],[Mean Change]]=5,$T189-(Table134237122[[#This Row],[Standard Deviation]]*3),#N/A)</f>
        <v>#N/A</v>
      </c>
    </row>
    <row r="190" spans="2:44" ht="12.75" customHeight="1" x14ac:dyDescent="0.25">
      <c r="B190" s="9"/>
      <c r="C190" s="80"/>
      <c r="D190" s="81"/>
      <c r="E190" s="81" t="e">
        <f>IF(Table134237122[[#This Row],[Variable Name]]="",#N/A,Table134237122[[#This Row],[Variable Name]])</f>
        <v>#N/A</v>
      </c>
      <c r="F190" s="82" t="str">
        <f>IFERROR(IF(Table134237122[[#This Row],[Variable Name]]="","",IF(AG189&lt;&gt;AG190,"",ABS(Table134237122[[#This Row],[Variable Name]]-C189))),"")</f>
        <v/>
      </c>
      <c r="G190" s="83" t="e">
        <f>IF(Table134237122[[#This Row],[Mean Change]]=1,AVERAGEIFS(Table134237122[MR],Table134237122[Mean Change],1),#N/A)</f>
        <v>#N/A</v>
      </c>
      <c r="H190" s="83" t="e">
        <f>IF(Table134237122[[#This Row],[Mean Change]]=2,AVERAGEIFS(Table134237122[MR],Table134237122[Mean Change],2),#N/A)</f>
        <v>#N/A</v>
      </c>
      <c r="I190" s="83" t="e">
        <f>IF(Table134237122[[#This Row],[Mean Change]]=3,AVERAGEIFS(Table134237122[MR],Table134237122[Mean Change],3),#N/A)</f>
        <v>#N/A</v>
      </c>
      <c r="J190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0" s="84" t="str">
        <f>IF(ISERROR(Table134237122[[#This Row],[Mean Change]]),"",IF(Table134237122[[#This Row],[Variable Name]]="","",IF(Table134237122[[#This Row],[Mean Change]]=1,Table134237122[Variable Name],"")))</f>
        <v/>
      </c>
      <c r="L190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0" s="84" t="str">
        <f>IF(ISERROR(Table134237122[[#This Row],[Mean Change]]),"",IF(Table134237122[[#This Row],[Variable Name]]="","",IF(Table134237122[[#This Row],[Mean Change]]=2,Table134237122[Variable Name],"")))</f>
        <v/>
      </c>
      <c r="N190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0" s="84" t="str">
        <f>IF(ISERROR(Table134237122[[#This Row],[Mean Change]]),"",IF(Table134237122[[#This Row],[Variable Name]]="","",IF(Table134237122[[#This Row],[Mean Change]]=3,Table134237122[Variable Name],"")))</f>
        <v/>
      </c>
      <c r="P190" s="76">
        <v>0.70567999999999997</v>
      </c>
      <c r="Q190" s="84" t="str">
        <f>IF(ISERROR(Table134237122[[#This Row],[Mean Change]]),"",IF(Table134237122[[#This Row],[Variable Name]]="","",IF(Table134237122[[#This Row],[Mean Change]]=4,Table134237122[Variable Name],"")))</f>
        <v/>
      </c>
      <c r="R190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0" s="84" t="str">
        <f>IF(ISERROR(Table134237122[[#This Row],[Mean Change]]),"",IF(Table134237122[[#This Row],[Variable Name]]="","",IF(Table134237122[[#This Row],[Mean Change]]=5,Table134237122[Variable Name],"")))</f>
        <v/>
      </c>
      <c r="T190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0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0" s="86" t="e">
        <f>IF(Table134237122[[#This Row],[Mean Change]]=1,AVERAGEIFS(Table134237122[MR],Table134237122[MR],"&lt;"&amp;Table134237122[[#This Row],[UL MR]],Table134237122[Mean Change],1),#N/A)</f>
        <v>#N/A</v>
      </c>
      <c r="W190" s="86" t="e">
        <f>IF(Table134237122[[#This Row],[Mean Change]]=2,AVERAGEIFS(Table134237122[MR],Table134237122[MR],"&lt;"&amp;Table134237122[[#This Row],[UL MR]],Table134237122[Mean Change],2),#N/A)</f>
        <v>#N/A</v>
      </c>
      <c r="X190" s="86" t="e">
        <f>IF(Table134237122[[#This Row],[Mean Change]]=3,AVERAGEIFS(Table134237122[MR],Table134237122[MR],"&lt;"&amp;Table134237122[[#This Row],[UL MR]],Table134237122[Mean Change],3),#N/A)</f>
        <v>#N/A</v>
      </c>
      <c r="Y190" s="86" t="e">
        <f>Table134237122[[#This Row],[Process Mean]]+(2.66*Table134237122[[#This Row],[MR Bar]])</f>
        <v>#N/A</v>
      </c>
      <c r="Z190" s="86" t="e">
        <f>Table134237122[[#This Row],[2nd Mean]]+(2.66*Table134237122[[#This Row],[MR Bar 2]])</f>
        <v>#N/A</v>
      </c>
      <c r="AA190" s="86" t="e">
        <f>Table134237122[[#This Row],[3rd Mean]]+(2.66*Table134237122[[#This Row],[MR Bar 3]])</f>
        <v>#N/A</v>
      </c>
      <c r="AB190" s="86" t="e">
        <f>Table134237122[[#This Row],[Process Mean]]-(2.66*Table134237122[[#This Row],[MR Bar]])</f>
        <v>#N/A</v>
      </c>
      <c r="AC190" s="86" t="e">
        <f>Table134237122[[#This Row],[2nd Mean]]-(2.66*Table134237122[[#This Row],[MR Bar 2]])</f>
        <v>#N/A</v>
      </c>
      <c r="AD190" s="86" t="e">
        <f>Table134237122[[#This Row],[3rd Mean]]-(2.66*Table134237122[[#This Row],[MR Bar 3]])</f>
        <v>#N/A</v>
      </c>
      <c r="AE190" s="86" t="e">
        <f>IF(Table134237122[[#This Row],[Date]]="",#N/A,IF(Table134237122[[#This Row],[Date]]&lt;$BS$26,#N/A,$BP$26))</f>
        <v>#N/A</v>
      </c>
      <c r="AF190" s="87">
        <f>MAX(Table134237122[Cohort Size])*2</f>
        <v>1264</v>
      </c>
      <c r="AG190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0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0" s="90" t="e">
        <f>IF(Table134237122[[#This Row],[Mean Change]]=1,(Table134237122[[#This Row],[Standard Deviation]]*3)+$T190,#N/A)</f>
        <v>#N/A</v>
      </c>
      <c r="AJ190" s="90" t="e">
        <f>IF(Table134237122[[#This Row],[Mean Change]]=1,$T190-(Table134237122[[#This Row],[Standard Deviation]]*3),#N/A)</f>
        <v>#N/A</v>
      </c>
      <c r="AK190" s="90" t="e">
        <f>IF(Table134237122[[#This Row],[Mean Change]]=2,(Table134237122[[#This Row],[Standard Deviation]]*3)+$T190,#N/A)</f>
        <v>#N/A</v>
      </c>
      <c r="AL190" s="90" t="e">
        <f>IF(Table134237122[[#This Row],[Mean Change]]=2,$T190-(Table134237122[[#This Row],[Standard Deviation]]*3),#N/A)</f>
        <v>#N/A</v>
      </c>
      <c r="AM190" s="90" t="e">
        <f>IF(Table134237122[[#This Row],[Mean Change]]=3,(Table134237122[[#This Row],[Standard Deviation]]*3)+$T190,#N/A)</f>
        <v>#N/A</v>
      </c>
      <c r="AN190" s="90" t="e">
        <f>IF(Table134237122[[#This Row],[Mean Change]]=3,$T190-(Table134237122[[#This Row],[Standard Deviation]]*3),#N/A)</f>
        <v>#N/A</v>
      </c>
      <c r="AO190" s="55">
        <v>0.71613171756220007</v>
      </c>
      <c r="AP190" s="55">
        <v>0.6952282824378001</v>
      </c>
      <c r="AQ190" s="90" t="e">
        <f>IF(Table134237122[[#This Row],[Mean Change]]=5,(Table134237122[[#This Row],[Standard Deviation]]*3)+$T190,#N/A)</f>
        <v>#N/A</v>
      </c>
      <c r="AR190" s="90" t="e">
        <f>IF(Table134237122[[#This Row],[Mean Change]]=5,$T190-(Table134237122[[#This Row],[Standard Deviation]]*3),#N/A)</f>
        <v>#N/A</v>
      </c>
    </row>
    <row r="191" spans="2:44" ht="12.75" customHeight="1" x14ac:dyDescent="0.25">
      <c r="B191" s="9"/>
      <c r="C191" s="80"/>
      <c r="D191" s="81"/>
      <c r="E191" s="81" t="e">
        <f>IF(Table134237122[[#This Row],[Variable Name]]="",#N/A,Table134237122[[#This Row],[Variable Name]])</f>
        <v>#N/A</v>
      </c>
      <c r="F191" s="82" t="str">
        <f>IFERROR(IF(Table134237122[[#This Row],[Variable Name]]="","",IF(AG190&lt;&gt;AG191,"",ABS(Table134237122[[#This Row],[Variable Name]]-C190))),"")</f>
        <v/>
      </c>
      <c r="G191" s="83" t="e">
        <f>IF(Table134237122[[#This Row],[Mean Change]]=1,AVERAGEIFS(Table134237122[MR],Table134237122[Mean Change],1),#N/A)</f>
        <v>#N/A</v>
      </c>
      <c r="H191" s="83" t="e">
        <f>IF(Table134237122[[#This Row],[Mean Change]]=2,AVERAGEIFS(Table134237122[MR],Table134237122[Mean Change],2),#N/A)</f>
        <v>#N/A</v>
      </c>
      <c r="I191" s="83" t="e">
        <f>IF(Table134237122[[#This Row],[Mean Change]]=3,AVERAGEIFS(Table134237122[MR],Table134237122[Mean Change],3),#N/A)</f>
        <v>#N/A</v>
      </c>
      <c r="J191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1" s="84" t="str">
        <f>IF(ISERROR(Table134237122[[#This Row],[Mean Change]]),"",IF(Table134237122[[#This Row],[Variable Name]]="","",IF(Table134237122[[#This Row],[Mean Change]]=1,Table134237122[Variable Name],"")))</f>
        <v/>
      </c>
      <c r="L191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1" s="84" t="str">
        <f>IF(ISERROR(Table134237122[[#This Row],[Mean Change]]),"",IF(Table134237122[[#This Row],[Variable Name]]="","",IF(Table134237122[[#This Row],[Mean Change]]=2,Table134237122[Variable Name],"")))</f>
        <v/>
      </c>
      <c r="N191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1" s="84" t="str">
        <f>IF(ISERROR(Table134237122[[#This Row],[Mean Change]]),"",IF(Table134237122[[#This Row],[Variable Name]]="","",IF(Table134237122[[#This Row],[Mean Change]]=3,Table134237122[Variable Name],"")))</f>
        <v/>
      </c>
      <c r="P191" s="76">
        <v>0.70567999999999997</v>
      </c>
      <c r="Q191" s="84" t="str">
        <f>IF(ISERROR(Table134237122[[#This Row],[Mean Change]]),"",IF(Table134237122[[#This Row],[Variable Name]]="","",IF(Table134237122[[#This Row],[Mean Change]]=4,Table134237122[Variable Name],"")))</f>
        <v/>
      </c>
      <c r="R191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1" s="84" t="str">
        <f>IF(ISERROR(Table134237122[[#This Row],[Mean Change]]),"",IF(Table134237122[[#This Row],[Variable Name]]="","",IF(Table134237122[[#This Row],[Mean Change]]=5,Table134237122[Variable Name],"")))</f>
        <v/>
      </c>
      <c r="T191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1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1" s="86" t="e">
        <f>IF(Table134237122[[#This Row],[Mean Change]]=1,AVERAGEIFS(Table134237122[MR],Table134237122[MR],"&lt;"&amp;Table134237122[[#This Row],[UL MR]],Table134237122[Mean Change],1),#N/A)</f>
        <v>#N/A</v>
      </c>
      <c r="W191" s="86" t="e">
        <f>IF(Table134237122[[#This Row],[Mean Change]]=2,AVERAGEIFS(Table134237122[MR],Table134237122[MR],"&lt;"&amp;Table134237122[[#This Row],[UL MR]],Table134237122[Mean Change],2),#N/A)</f>
        <v>#N/A</v>
      </c>
      <c r="X191" s="86" t="e">
        <f>IF(Table134237122[[#This Row],[Mean Change]]=3,AVERAGEIFS(Table134237122[MR],Table134237122[MR],"&lt;"&amp;Table134237122[[#This Row],[UL MR]],Table134237122[Mean Change],3),#N/A)</f>
        <v>#N/A</v>
      </c>
      <c r="Y191" s="86" t="e">
        <f>Table134237122[[#This Row],[Process Mean]]+(2.66*Table134237122[[#This Row],[MR Bar]])</f>
        <v>#N/A</v>
      </c>
      <c r="Z191" s="86" t="e">
        <f>Table134237122[[#This Row],[2nd Mean]]+(2.66*Table134237122[[#This Row],[MR Bar 2]])</f>
        <v>#N/A</v>
      </c>
      <c r="AA191" s="86" t="e">
        <f>Table134237122[[#This Row],[3rd Mean]]+(2.66*Table134237122[[#This Row],[MR Bar 3]])</f>
        <v>#N/A</v>
      </c>
      <c r="AB191" s="86" t="e">
        <f>Table134237122[[#This Row],[Process Mean]]-(2.66*Table134237122[[#This Row],[MR Bar]])</f>
        <v>#N/A</v>
      </c>
      <c r="AC191" s="86" t="e">
        <f>Table134237122[[#This Row],[2nd Mean]]-(2.66*Table134237122[[#This Row],[MR Bar 2]])</f>
        <v>#N/A</v>
      </c>
      <c r="AD191" s="86" t="e">
        <f>Table134237122[[#This Row],[3rd Mean]]-(2.66*Table134237122[[#This Row],[MR Bar 3]])</f>
        <v>#N/A</v>
      </c>
      <c r="AE191" s="86" t="e">
        <f>IF(Table134237122[[#This Row],[Date]]="",#N/A,IF(Table134237122[[#This Row],[Date]]&lt;$BS$26,#N/A,$BP$26))</f>
        <v>#N/A</v>
      </c>
      <c r="AF191" s="87">
        <f>MAX(Table134237122[Cohort Size])*2</f>
        <v>1264</v>
      </c>
      <c r="AG191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1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1" s="90" t="e">
        <f>IF(Table134237122[[#This Row],[Mean Change]]=1,(Table134237122[[#This Row],[Standard Deviation]]*3)+$T191,#N/A)</f>
        <v>#N/A</v>
      </c>
      <c r="AJ191" s="90" t="e">
        <f>IF(Table134237122[[#This Row],[Mean Change]]=1,$T191-(Table134237122[[#This Row],[Standard Deviation]]*3),#N/A)</f>
        <v>#N/A</v>
      </c>
      <c r="AK191" s="90" t="e">
        <f>IF(Table134237122[[#This Row],[Mean Change]]=2,(Table134237122[[#This Row],[Standard Deviation]]*3)+$T191,#N/A)</f>
        <v>#N/A</v>
      </c>
      <c r="AL191" s="90" t="e">
        <f>IF(Table134237122[[#This Row],[Mean Change]]=2,$T191-(Table134237122[[#This Row],[Standard Deviation]]*3),#N/A)</f>
        <v>#N/A</v>
      </c>
      <c r="AM191" s="90" t="e">
        <f>IF(Table134237122[[#This Row],[Mean Change]]=3,(Table134237122[[#This Row],[Standard Deviation]]*3)+$T191,#N/A)</f>
        <v>#N/A</v>
      </c>
      <c r="AN191" s="90" t="e">
        <f>IF(Table134237122[[#This Row],[Mean Change]]=3,$T191-(Table134237122[[#This Row],[Standard Deviation]]*3),#N/A)</f>
        <v>#N/A</v>
      </c>
      <c r="AO191" s="55">
        <v>0.71613171756220007</v>
      </c>
      <c r="AP191" s="55">
        <v>0.6952282824378001</v>
      </c>
      <c r="AQ191" s="90" t="e">
        <f>IF(Table134237122[[#This Row],[Mean Change]]=5,(Table134237122[[#This Row],[Standard Deviation]]*3)+$T191,#N/A)</f>
        <v>#N/A</v>
      </c>
      <c r="AR191" s="90" t="e">
        <f>IF(Table134237122[[#This Row],[Mean Change]]=5,$T191-(Table134237122[[#This Row],[Standard Deviation]]*3),#N/A)</f>
        <v>#N/A</v>
      </c>
    </row>
    <row r="192" spans="2:44" ht="12.75" customHeight="1" x14ac:dyDescent="0.25">
      <c r="B192" s="9"/>
      <c r="C192" s="80"/>
      <c r="D192" s="81"/>
      <c r="E192" s="81" t="e">
        <f>IF(Table134237122[[#This Row],[Variable Name]]="",#N/A,Table134237122[[#This Row],[Variable Name]])</f>
        <v>#N/A</v>
      </c>
      <c r="F192" s="82" t="str">
        <f>IFERROR(IF(Table134237122[[#This Row],[Variable Name]]="","",IF(AG191&lt;&gt;AG192,"",ABS(Table134237122[[#This Row],[Variable Name]]-C191))),"")</f>
        <v/>
      </c>
      <c r="G192" s="83" t="e">
        <f>IF(Table134237122[[#This Row],[Mean Change]]=1,AVERAGEIFS(Table134237122[MR],Table134237122[Mean Change],1),#N/A)</f>
        <v>#N/A</v>
      </c>
      <c r="H192" s="83" t="e">
        <f>IF(Table134237122[[#This Row],[Mean Change]]=2,AVERAGEIFS(Table134237122[MR],Table134237122[Mean Change],2),#N/A)</f>
        <v>#N/A</v>
      </c>
      <c r="I192" s="83" t="e">
        <f>IF(Table134237122[[#This Row],[Mean Change]]=3,AVERAGEIFS(Table134237122[MR],Table134237122[Mean Change],3),#N/A)</f>
        <v>#N/A</v>
      </c>
      <c r="J192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2" s="84" t="str">
        <f>IF(ISERROR(Table134237122[[#This Row],[Mean Change]]),"",IF(Table134237122[[#This Row],[Variable Name]]="","",IF(Table134237122[[#This Row],[Mean Change]]=1,Table134237122[Variable Name],"")))</f>
        <v/>
      </c>
      <c r="L192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2" s="84" t="str">
        <f>IF(ISERROR(Table134237122[[#This Row],[Mean Change]]),"",IF(Table134237122[[#This Row],[Variable Name]]="","",IF(Table134237122[[#This Row],[Mean Change]]=2,Table134237122[Variable Name],"")))</f>
        <v/>
      </c>
      <c r="N192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2" s="84" t="str">
        <f>IF(ISERROR(Table134237122[[#This Row],[Mean Change]]),"",IF(Table134237122[[#This Row],[Variable Name]]="","",IF(Table134237122[[#This Row],[Mean Change]]=3,Table134237122[Variable Name],"")))</f>
        <v/>
      </c>
      <c r="P192" s="76">
        <v>0.70567999999999997</v>
      </c>
      <c r="Q192" s="84" t="str">
        <f>IF(ISERROR(Table134237122[[#This Row],[Mean Change]]),"",IF(Table134237122[[#This Row],[Variable Name]]="","",IF(Table134237122[[#This Row],[Mean Change]]=4,Table134237122[Variable Name],"")))</f>
        <v/>
      </c>
      <c r="R192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2" s="84" t="str">
        <f>IF(ISERROR(Table134237122[[#This Row],[Mean Change]]),"",IF(Table134237122[[#This Row],[Variable Name]]="","",IF(Table134237122[[#This Row],[Mean Change]]=5,Table134237122[Variable Name],"")))</f>
        <v/>
      </c>
      <c r="T192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2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2" s="86" t="e">
        <f>IF(Table134237122[[#This Row],[Mean Change]]=1,AVERAGEIFS(Table134237122[MR],Table134237122[MR],"&lt;"&amp;Table134237122[[#This Row],[UL MR]],Table134237122[Mean Change],1),#N/A)</f>
        <v>#N/A</v>
      </c>
      <c r="W192" s="86" t="e">
        <f>IF(Table134237122[[#This Row],[Mean Change]]=2,AVERAGEIFS(Table134237122[MR],Table134237122[MR],"&lt;"&amp;Table134237122[[#This Row],[UL MR]],Table134237122[Mean Change],2),#N/A)</f>
        <v>#N/A</v>
      </c>
      <c r="X192" s="86" t="e">
        <f>IF(Table134237122[[#This Row],[Mean Change]]=3,AVERAGEIFS(Table134237122[MR],Table134237122[MR],"&lt;"&amp;Table134237122[[#This Row],[UL MR]],Table134237122[Mean Change],3),#N/A)</f>
        <v>#N/A</v>
      </c>
      <c r="Y192" s="86" t="e">
        <f>Table134237122[[#This Row],[Process Mean]]+(2.66*Table134237122[[#This Row],[MR Bar]])</f>
        <v>#N/A</v>
      </c>
      <c r="Z192" s="86" t="e">
        <f>Table134237122[[#This Row],[2nd Mean]]+(2.66*Table134237122[[#This Row],[MR Bar 2]])</f>
        <v>#N/A</v>
      </c>
      <c r="AA192" s="86" t="e">
        <f>Table134237122[[#This Row],[3rd Mean]]+(2.66*Table134237122[[#This Row],[MR Bar 3]])</f>
        <v>#N/A</v>
      </c>
      <c r="AB192" s="86" t="e">
        <f>Table134237122[[#This Row],[Process Mean]]-(2.66*Table134237122[[#This Row],[MR Bar]])</f>
        <v>#N/A</v>
      </c>
      <c r="AC192" s="86" t="e">
        <f>Table134237122[[#This Row],[2nd Mean]]-(2.66*Table134237122[[#This Row],[MR Bar 2]])</f>
        <v>#N/A</v>
      </c>
      <c r="AD192" s="86" t="e">
        <f>Table134237122[[#This Row],[3rd Mean]]-(2.66*Table134237122[[#This Row],[MR Bar 3]])</f>
        <v>#N/A</v>
      </c>
      <c r="AE192" s="86" t="e">
        <f>IF(Table134237122[[#This Row],[Date]]="",#N/A,IF(Table134237122[[#This Row],[Date]]&lt;$BS$26,#N/A,$BP$26))</f>
        <v>#N/A</v>
      </c>
      <c r="AF192" s="87">
        <f>MAX(Table134237122[Cohort Size])*2</f>
        <v>1264</v>
      </c>
      <c r="AG192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2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2" s="90" t="e">
        <f>IF(Table134237122[[#This Row],[Mean Change]]=1,(Table134237122[[#This Row],[Standard Deviation]]*3)+$T192,#N/A)</f>
        <v>#N/A</v>
      </c>
      <c r="AJ192" s="90" t="e">
        <f>IF(Table134237122[[#This Row],[Mean Change]]=1,$T192-(Table134237122[[#This Row],[Standard Deviation]]*3),#N/A)</f>
        <v>#N/A</v>
      </c>
      <c r="AK192" s="90" t="e">
        <f>IF(Table134237122[[#This Row],[Mean Change]]=2,(Table134237122[[#This Row],[Standard Deviation]]*3)+$T192,#N/A)</f>
        <v>#N/A</v>
      </c>
      <c r="AL192" s="90" t="e">
        <f>IF(Table134237122[[#This Row],[Mean Change]]=2,$T192-(Table134237122[[#This Row],[Standard Deviation]]*3),#N/A)</f>
        <v>#N/A</v>
      </c>
      <c r="AM192" s="90" t="e">
        <f>IF(Table134237122[[#This Row],[Mean Change]]=3,(Table134237122[[#This Row],[Standard Deviation]]*3)+$T192,#N/A)</f>
        <v>#N/A</v>
      </c>
      <c r="AN192" s="90" t="e">
        <f>IF(Table134237122[[#This Row],[Mean Change]]=3,$T192-(Table134237122[[#This Row],[Standard Deviation]]*3),#N/A)</f>
        <v>#N/A</v>
      </c>
      <c r="AO192" s="55">
        <v>0.71613171756220007</v>
      </c>
      <c r="AP192" s="55">
        <v>0.6952282824378001</v>
      </c>
      <c r="AQ192" s="90" t="e">
        <f>IF(Table134237122[[#This Row],[Mean Change]]=5,(Table134237122[[#This Row],[Standard Deviation]]*3)+$T192,#N/A)</f>
        <v>#N/A</v>
      </c>
      <c r="AR192" s="90" t="e">
        <f>IF(Table134237122[[#This Row],[Mean Change]]=5,$T192-(Table134237122[[#This Row],[Standard Deviation]]*3),#N/A)</f>
        <v>#N/A</v>
      </c>
    </row>
    <row r="193" spans="2:44" ht="12.75" customHeight="1" x14ac:dyDescent="0.25">
      <c r="B193" s="9"/>
      <c r="C193" s="80"/>
      <c r="D193" s="81"/>
      <c r="E193" s="81" t="e">
        <f>IF(Table134237122[[#This Row],[Variable Name]]="",#N/A,Table134237122[[#This Row],[Variable Name]])</f>
        <v>#N/A</v>
      </c>
      <c r="F193" s="82" t="str">
        <f>IFERROR(IF(Table134237122[[#This Row],[Variable Name]]="","",IF(AG192&lt;&gt;AG193,"",ABS(Table134237122[[#This Row],[Variable Name]]-C192))),"")</f>
        <v/>
      </c>
      <c r="G193" s="83" t="e">
        <f>IF(Table134237122[[#This Row],[Mean Change]]=1,AVERAGEIFS(Table134237122[MR],Table134237122[Mean Change],1),#N/A)</f>
        <v>#N/A</v>
      </c>
      <c r="H193" s="83" t="e">
        <f>IF(Table134237122[[#This Row],[Mean Change]]=2,AVERAGEIFS(Table134237122[MR],Table134237122[Mean Change],2),#N/A)</f>
        <v>#N/A</v>
      </c>
      <c r="I193" s="83" t="e">
        <f>IF(Table134237122[[#This Row],[Mean Change]]=3,AVERAGEIFS(Table134237122[MR],Table134237122[Mean Change],3),#N/A)</f>
        <v>#N/A</v>
      </c>
      <c r="J193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3" s="84" t="str">
        <f>IF(ISERROR(Table134237122[[#This Row],[Mean Change]]),"",IF(Table134237122[[#This Row],[Variable Name]]="","",IF(Table134237122[[#This Row],[Mean Change]]=1,Table134237122[Variable Name],"")))</f>
        <v/>
      </c>
      <c r="L193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3" s="84" t="str">
        <f>IF(ISERROR(Table134237122[[#This Row],[Mean Change]]),"",IF(Table134237122[[#This Row],[Variable Name]]="","",IF(Table134237122[[#This Row],[Mean Change]]=2,Table134237122[Variable Name],"")))</f>
        <v/>
      </c>
      <c r="N193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3" s="84" t="str">
        <f>IF(ISERROR(Table134237122[[#This Row],[Mean Change]]),"",IF(Table134237122[[#This Row],[Variable Name]]="","",IF(Table134237122[[#This Row],[Mean Change]]=3,Table134237122[Variable Name],"")))</f>
        <v/>
      </c>
      <c r="P193" s="76">
        <v>0.70567999999999997</v>
      </c>
      <c r="Q193" s="84" t="str">
        <f>IF(ISERROR(Table134237122[[#This Row],[Mean Change]]),"",IF(Table134237122[[#This Row],[Variable Name]]="","",IF(Table134237122[[#This Row],[Mean Change]]=4,Table134237122[Variable Name],"")))</f>
        <v/>
      </c>
      <c r="R193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3" s="84" t="str">
        <f>IF(ISERROR(Table134237122[[#This Row],[Mean Change]]),"",IF(Table134237122[[#This Row],[Variable Name]]="","",IF(Table134237122[[#This Row],[Mean Change]]=5,Table134237122[Variable Name],"")))</f>
        <v/>
      </c>
      <c r="T193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3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3" s="86" t="e">
        <f>IF(Table134237122[[#This Row],[Mean Change]]=1,AVERAGEIFS(Table134237122[MR],Table134237122[MR],"&lt;"&amp;Table134237122[[#This Row],[UL MR]],Table134237122[Mean Change],1),#N/A)</f>
        <v>#N/A</v>
      </c>
      <c r="W193" s="86" t="e">
        <f>IF(Table134237122[[#This Row],[Mean Change]]=2,AVERAGEIFS(Table134237122[MR],Table134237122[MR],"&lt;"&amp;Table134237122[[#This Row],[UL MR]],Table134237122[Mean Change],2),#N/A)</f>
        <v>#N/A</v>
      </c>
      <c r="X193" s="86" t="e">
        <f>IF(Table134237122[[#This Row],[Mean Change]]=3,AVERAGEIFS(Table134237122[MR],Table134237122[MR],"&lt;"&amp;Table134237122[[#This Row],[UL MR]],Table134237122[Mean Change],3),#N/A)</f>
        <v>#N/A</v>
      </c>
      <c r="Y193" s="86" t="e">
        <f>Table134237122[[#This Row],[Process Mean]]+(2.66*Table134237122[[#This Row],[MR Bar]])</f>
        <v>#N/A</v>
      </c>
      <c r="Z193" s="86" t="e">
        <f>Table134237122[[#This Row],[2nd Mean]]+(2.66*Table134237122[[#This Row],[MR Bar 2]])</f>
        <v>#N/A</v>
      </c>
      <c r="AA193" s="86" t="e">
        <f>Table134237122[[#This Row],[3rd Mean]]+(2.66*Table134237122[[#This Row],[MR Bar 3]])</f>
        <v>#N/A</v>
      </c>
      <c r="AB193" s="86" t="e">
        <f>Table134237122[[#This Row],[Process Mean]]-(2.66*Table134237122[[#This Row],[MR Bar]])</f>
        <v>#N/A</v>
      </c>
      <c r="AC193" s="86" t="e">
        <f>Table134237122[[#This Row],[2nd Mean]]-(2.66*Table134237122[[#This Row],[MR Bar 2]])</f>
        <v>#N/A</v>
      </c>
      <c r="AD193" s="86" t="e">
        <f>Table134237122[[#This Row],[3rd Mean]]-(2.66*Table134237122[[#This Row],[MR Bar 3]])</f>
        <v>#N/A</v>
      </c>
      <c r="AE193" s="86" t="e">
        <f>IF(Table134237122[[#This Row],[Date]]="",#N/A,IF(Table134237122[[#This Row],[Date]]&lt;$BS$26,#N/A,$BP$26))</f>
        <v>#N/A</v>
      </c>
      <c r="AF193" s="87">
        <f>MAX(Table134237122[Cohort Size])*2</f>
        <v>1264</v>
      </c>
      <c r="AG193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3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3" s="90" t="e">
        <f>IF(Table134237122[[#This Row],[Mean Change]]=1,(Table134237122[[#This Row],[Standard Deviation]]*3)+$T193,#N/A)</f>
        <v>#N/A</v>
      </c>
      <c r="AJ193" s="90" t="e">
        <f>IF(Table134237122[[#This Row],[Mean Change]]=1,$T193-(Table134237122[[#This Row],[Standard Deviation]]*3),#N/A)</f>
        <v>#N/A</v>
      </c>
      <c r="AK193" s="90" t="e">
        <f>IF(Table134237122[[#This Row],[Mean Change]]=2,(Table134237122[[#This Row],[Standard Deviation]]*3)+$T193,#N/A)</f>
        <v>#N/A</v>
      </c>
      <c r="AL193" s="90" t="e">
        <f>IF(Table134237122[[#This Row],[Mean Change]]=2,$T193-(Table134237122[[#This Row],[Standard Deviation]]*3),#N/A)</f>
        <v>#N/A</v>
      </c>
      <c r="AM193" s="90" t="e">
        <f>IF(Table134237122[[#This Row],[Mean Change]]=3,(Table134237122[[#This Row],[Standard Deviation]]*3)+$T193,#N/A)</f>
        <v>#N/A</v>
      </c>
      <c r="AN193" s="90" t="e">
        <f>IF(Table134237122[[#This Row],[Mean Change]]=3,$T193-(Table134237122[[#This Row],[Standard Deviation]]*3),#N/A)</f>
        <v>#N/A</v>
      </c>
      <c r="AO193" s="55">
        <v>0.71613171756220007</v>
      </c>
      <c r="AP193" s="55">
        <v>0.6952282824378001</v>
      </c>
      <c r="AQ193" s="90" t="e">
        <f>IF(Table134237122[[#This Row],[Mean Change]]=5,(Table134237122[[#This Row],[Standard Deviation]]*3)+$T193,#N/A)</f>
        <v>#N/A</v>
      </c>
      <c r="AR193" s="90" t="e">
        <f>IF(Table134237122[[#This Row],[Mean Change]]=5,$T193-(Table134237122[[#This Row],[Standard Deviation]]*3),#N/A)</f>
        <v>#N/A</v>
      </c>
    </row>
    <row r="194" spans="2:44" ht="12.75" customHeight="1" x14ac:dyDescent="0.25">
      <c r="B194" s="9"/>
      <c r="C194" s="80"/>
      <c r="D194" s="81"/>
      <c r="E194" s="81" t="e">
        <f>IF(Table134237122[[#This Row],[Variable Name]]="",#N/A,Table134237122[[#This Row],[Variable Name]])</f>
        <v>#N/A</v>
      </c>
      <c r="F194" s="82" t="str">
        <f>IFERROR(IF(Table134237122[[#This Row],[Variable Name]]="","",IF(AG193&lt;&gt;AG194,"",ABS(Table134237122[[#This Row],[Variable Name]]-C193))),"")</f>
        <v/>
      </c>
      <c r="G194" s="83" t="e">
        <f>IF(Table134237122[[#This Row],[Mean Change]]=1,AVERAGEIFS(Table134237122[MR],Table134237122[Mean Change],1),#N/A)</f>
        <v>#N/A</v>
      </c>
      <c r="H194" s="83" t="e">
        <f>IF(Table134237122[[#This Row],[Mean Change]]=2,AVERAGEIFS(Table134237122[MR],Table134237122[Mean Change],2),#N/A)</f>
        <v>#N/A</v>
      </c>
      <c r="I194" s="83" t="e">
        <f>IF(Table134237122[[#This Row],[Mean Change]]=3,AVERAGEIFS(Table134237122[MR],Table134237122[Mean Change],3),#N/A)</f>
        <v>#N/A</v>
      </c>
      <c r="J194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4" s="84" t="str">
        <f>IF(ISERROR(Table134237122[[#This Row],[Mean Change]]),"",IF(Table134237122[[#This Row],[Variable Name]]="","",IF(Table134237122[[#This Row],[Mean Change]]=1,Table134237122[Variable Name],"")))</f>
        <v/>
      </c>
      <c r="L194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4" s="84" t="str">
        <f>IF(ISERROR(Table134237122[[#This Row],[Mean Change]]),"",IF(Table134237122[[#This Row],[Variable Name]]="","",IF(Table134237122[[#This Row],[Mean Change]]=2,Table134237122[Variable Name],"")))</f>
        <v/>
      </c>
      <c r="N194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4" s="84" t="str">
        <f>IF(ISERROR(Table134237122[[#This Row],[Mean Change]]),"",IF(Table134237122[[#This Row],[Variable Name]]="","",IF(Table134237122[[#This Row],[Mean Change]]=3,Table134237122[Variable Name],"")))</f>
        <v/>
      </c>
      <c r="P194" s="76">
        <v>0.70567999999999997</v>
      </c>
      <c r="Q194" s="84" t="str">
        <f>IF(ISERROR(Table134237122[[#This Row],[Mean Change]]),"",IF(Table134237122[[#This Row],[Variable Name]]="","",IF(Table134237122[[#This Row],[Mean Change]]=4,Table134237122[Variable Name],"")))</f>
        <v/>
      </c>
      <c r="R194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4" s="84" t="str">
        <f>IF(ISERROR(Table134237122[[#This Row],[Mean Change]]),"",IF(Table134237122[[#This Row],[Variable Name]]="","",IF(Table134237122[[#This Row],[Mean Change]]=5,Table134237122[Variable Name],"")))</f>
        <v/>
      </c>
      <c r="T194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4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4" s="86" t="e">
        <f>IF(Table134237122[[#This Row],[Mean Change]]=1,AVERAGEIFS(Table134237122[MR],Table134237122[MR],"&lt;"&amp;Table134237122[[#This Row],[UL MR]],Table134237122[Mean Change],1),#N/A)</f>
        <v>#N/A</v>
      </c>
      <c r="W194" s="86" t="e">
        <f>IF(Table134237122[[#This Row],[Mean Change]]=2,AVERAGEIFS(Table134237122[MR],Table134237122[MR],"&lt;"&amp;Table134237122[[#This Row],[UL MR]],Table134237122[Mean Change],2),#N/A)</f>
        <v>#N/A</v>
      </c>
      <c r="X194" s="86" t="e">
        <f>IF(Table134237122[[#This Row],[Mean Change]]=3,AVERAGEIFS(Table134237122[MR],Table134237122[MR],"&lt;"&amp;Table134237122[[#This Row],[UL MR]],Table134237122[Mean Change],3),#N/A)</f>
        <v>#N/A</v>
      </c>
      <c r="Y194" s="86" t="e">
        <f>Table134237122[[#This Row],[Process Mean]]+(2.66*Table134237122[[#This Row],[MR Bar]])</f>
        <v>#N/A</v>
      </c>
      <c r="Z194" s="86" t="e">
        <f>Table134237122[[#This Row],[2nd Mean]]+(2.66*Table134237122[[#This Row],[MR Bar 2]])</f>
        <v>#N/A</v>
      </c>
      <c r="AA194" s="86" t="e">
        <f>Table134237122[[#This Row],[3rd Mean]]+(2.66*Table134237122[[#This Row],[MR Bar 3]])</f>
        <v>#N/A</v>
      </c>
      <c r="AB194" s="86" t="e">
        <f>Table134237122[[#This Row],[Process Mean]]-(2.66*Table134237122[[#This Row],[MR Bar]])</f>
        <v>#N/A</v>
      </c>
      <c r="AC194" s="86" t="e">
        <f>Table134237122[[#This Row],[2nd Mean]]-(2.66*Table134237122[[#This Row],[MR Bar 2]])</f>
        <v>#N/A</v>
      </c>
      <c r="AD194" s="86" t="e">
        <f>Table134237122[[#This Row],[3rd Mean]]-(2.66*Table134237122[[#This Row],[MR Bar 3]])</f>
        <v>#N/A</v>
      </c>
      <c r="AE194" s="86" t="e">
        <f>IF(Table134237122[[#This Row],[Date]]="",#N/A,IF(Table134237122[[#This Row],[Date]]&lt;$BS$26,#N/A,$BP$26))</f>
        <v>#N/A</v>
      </c>
      <c r="AF194" s="87">
        <f>MAX(Table134237122[Cohort Size])*2</f>
        <v>1264</v>
      </c>
      <c r="AG194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4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4" s="90" t="e">
        <f>IF(Table134237122[[#This Row],[Mean Change]]=1,(Table134237122[[#This Row],[Standard Deviation]]*3)+$T194,#N/A)</f>
        <v>#N/A</v>
      </c>
      <c r="AJ194" s="90" t="e">
        <f>IF(Table134237122[[#This Row],[Mean Change]]=1,$T194-(Table134237122[[#This Row],[Standard Deviation]]*3),#N/A)</f>
        <v>#N/A</v>
      </c>
      <c r="AK194" s="90" t="e">
        <f>IF(Table134237122[[#This Row],[Mean Change]]=2,(Table134237122[[#This Row],[Standard Deviation]]*3)+$T194,#N/A)</f>
        <v>#N/A</v>
      </c>
      <c r="AL194" s="90" t="e">
        <f>IF(Table134237122[[#This Row],[Mean Change]]=2,$T194-(Table134237122[[#This Row],[Standard Deviation]]*3),#N/A)</f>
        <v>#N/A</v>
      </c>
      <c r="AM194" s="90" t="e">
        <f>IF(Table134237122[[#This Row],[Mean Change]]=3,(Table134237122[[#This Row],[Standard Deviation]]*3)+$T194,#N/A)</f>
        <v>#N/A</v>
      </c>
      <c r="AN194" s="90" t="e">
        <f>IF(Table134237122[[#This Row],[Mean Change]]=3,$T194-(Table134237122[[#This Row],[Standard Deviation]]*3),#N/A)</f>
        <v>#N/A</v>
      </c>
      <c r="AO194" s="55">
        <v>0.71613171756220007</v>
      </c>
      <c r="AP194" s="55">
        <v>0.6952282824378001</v>
      </c>
      <c r="AQ194" s="90" t="e">
        <f>IF(Table134237122[[#This Row],[Mean Change]]=5,(Table134237122[[#This Row],[Standard Deviation]]*3)+$T194,#N/A)</f>
        <v>#N/A</v>
      </c>
      <c r="AR194" s="90" t="e">
        <f>IF(Table134237122[[#This Row],[Mean Change]]=5,$T194-(Table134237122[[#This Row],[Standard Deviation]]*3),#N/A)</f>
        <v>#N/A</v>
      </c>
    </row>
    <row r="195" spans="2:44" ht="12.75" customHeight="1" x14ac:dyDescent="0.25">
      <c r="B195" s="9"/>
      <c r="C195" s="80"/>
      <c r="D195" s="81"/>
      <c r="E195" s="81" t="e">
        <f>IF(Table134237122[[#This Row],[Variable Name]]="",#N/A,Table134237122[[#This Row],[Variable Name]])</f>
        <v>#N/A</v>
      </c>
      <c r="F195" s="82" t="str">
        <f>IFERROR(IF(Table134237122[[#This Row],[Variable Name]]="","",IF(AG194&lt;&gt;AG195,"",ABS(Table134237122[[#This Row],[Variable Name]]-C194))),"")</f>
        <v/>
      </c>
      <c r="G195" s="83" t="e">
        <f>IF(Table134237122[[#This Row],[Mean Change]]=1,AVERAGEIFS(Table134237122[MR],Table134237122[Mean Change],1),#N/A)</f>
        <v>#N/A</v>
      </c>
      <c r="H195" s="83" t="e">
        <f>IF(Table134237122[[#This Row],[Mean Change]]=2,AVERAGEIFS(Table134237122[MR],Table134237122[Mean Change],2),#N/A)</f>
        <v>#N/A</v>
      </c>
      <c r="I195" s="83" t="e">
        <f>IF(Table134237122[[#This Row],[Mean Change]]=3,AVERAGEIFS(Table134237122[MR],Table134237122[Mean Change],3),#N/A)</f>
        <v>#N/A</v>
      </c>
      <c r="J195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5" s="84" t="str">
        <f>IF(ISERROR(Table134237122[[#This Row],[Mean Change]]),"",IF(Table134237122[[#This Row],[Variable Name]]="","",IF(Table134237122[[#This Row],[Mean Change]]=1,Table134237122[Variable Name],"")))</f>
        <v/>
      </c>
      <c r="L195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5" s="84" t="str">
        <f>IF(ISERROR(Table134237122[[#This Row],[Mean Change]]),"",IF(Table134237122[[#This Row],[Variable Name]]="","",IF(Table134237122[[#This Row],[Mean Change]]=2,Table134237122[Variable Name],"")))</f>
        <v/>
      </c>
      <c r="N195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5" s="84" t="str">
        <f>IF(ISERROR(Table134237122[[#This Row],[Mean Change]]),"",IF(Table134237122[[#This Row],[Variable Name]]="","",IF(Table134237122[[#This Row],[Mean Change]]=3,Table134237122[Variable Name],"")))</f>
        <v/>
      </c>
      <c r="P195" s="76">
        <v>0.70567999999999997</v>
      </c>
      <c r="Q195" s="84" t="str">
        <f>IF(ISERROR(Table134237122[[#This Row],[Mean Change]]),"",IF(Table134237122[[#This Row],[Variable Name]]="","",IF(Table134237122[[#This Row],[Mean Change]]=4,Table134237122[Variable Name],"")))</f>
        <v/>
      </c>
      <c r="R195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5" s="84" t="str">
        <f>IF(ISERROR(Table134237122[[#This Row],[Mean Change]]),"",IF(Table134237122[[#This Row],[Variable Name]]="","",IF(Table134237122[[#This Row],[Mean Change]]=5,Table134237122[Variable Name],"")))</f>
        <v/>
      </c>
      <c r="T195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5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5" s="86" t="e">
        <f>IF(Table134237122[[#This Row],[Mean Change]]=1,AVERAGEIFS(Table134237122[MR],Table134237122[MR],"&lt;"&amp;Table134237122[[#This Row],[UL MR]],Table134237122[Mean Change],1),#N/A)</f>
        <v>#N/A</v>
      </c>
      <c r="W195" s="86" t="e">
        <f>IF(Table134237122[[#This Row],[Mean Change]]=2,AVERAGEIFS(Table134237122[MR],Table134237122[MR],"&lt;"&amp;Table134237122[[#This Row],[UL MR]],Table134237122[Mean Change],2),#N/A)</f>
        <v>#N/A</v>
      </c>
      <c r="X195" s="86" t="e">
        <f>IF(Table134237122[[#This Row],[Mean Change]]=3,AVERAGEIFS(Table134237122[MR],Table134237122[MR],"&lt;"&amp;Table134237122[[#This Row],[UL MR]],Table134237122[Mean Change],3),#N/A)</f>
        <v>#N/A</v>
      </c>
      <c r="Y195" s="86" t="e">
        <f>Table134237122[[#This Row],[Process Mean]]+(2.66*Table134237122[[#This Row],[MR Bar]])</f>
        <v>#N/A</v>
      </c>
      <c r="Z195" s="86" t="e">
        <f>Table134237122[[#This Row],[2nd Mean]]+(2.66*Table134237122[[#This Row],[MR Bar 2]])</f>
        <v>#N/A</v>
      </c>
      <c r="AA195" s="86" t="e">
        <f>Table134237122[[#This Row],[3rd Mean]]+(2.66*Table134237122[[#This Row],[MR Bar 3]])</f>
        <v>#N/A</v>
      </c>
      <c r="AB195" s="86" t="e">
        <f>Table134237122[[#This Row],[Process Mean]]-(2.66*Table134237122[[#This Row],[MR Bar]])</f>
        <v>#N/A</v>
      </c>
      <c r="AC195" s="86" t="e">
        <f>Table134237122[[#This Row],[2nd Mean]]-(2.66*Table134237122[[#This Row],[MR Bar 2]])</f>
        <v>#N/A</v>
      </c>
      <c r="AD195" s="86" t="e">
        <f>Table134237122[[#This Row],[3rd Mean]]-(2.66*Table134237122[[#This Row],[MR Bar 3]])</f>
        <v>#N/A</v>
      </c>
      <c r="AE195" s="86" t="e">
        <f>IF(Table134237122[[#This Row],[Date]]="",#N/A,IF(Table134237122[[#This Row],[Date]]&lt;$BS$26,#N/A,$BP$26))</f>
        <v>#N/A</v>
      </c>
      <c r="AF195" s="87">
        <f>MAX(Table134237122[Cohort Size])*2</f>
        <v>1264</v>
      </c>
      <c r="AG195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5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5" s="90" t="e">
        <f>IF(Table134237122[[#This Row],[Mean Change]]=1,(Table134237122[[#This Row],[Standard Deviation]]*3)+$T195,#N/A)</f>
        <v>#N/A</v>
      </c>
      <c r="AJ195" s="90" t="e">
        <f>IF(Table134237122[[#This Row],[Mean Change]]=1,$T195-(Table134237122[[#This Row],[Standard Deviation]]*3),#N/A)</f>
        <v>#N/A</v>
      </c>
      <c r="AK195" s="90" t="e">
        <f>IF(Table134237122[[#This Row],[Mean Change]]=2,(Table134237122[[#This Row],[Standard Deviation]]*3)+$T195,#N/A)</f>
        <v>#N/A</v>
      </c>
      <c r="AL195" s="90" t="e">
        <f>IF(Table134237122[[#This Row],[Mean Change]]=2,$T195-(Table134237122[[#This Row],[Standard Deviation]]*3),#N/A)</f>
        <v>#N/A</v>
      </c>
      <c r="AM195" s="90" t="e">
        <f>IF(Table134237122[[#This Row],[Mean Change]]=3,(Table134237122[[#This Row],[Standard Deviation]]*3)+$T195,#N/A)</f>
        <v>#N/A</v>
      </c>
      <c r="AN195" s="90" t="e">
        <f>IF(Table134237122[[#This Row],[Mean Change]]=3,$T195-(Table134237122[[#This Row],[Standard Deviation]]*3),#N/A)</f>
        <v>#N/A</v>
      </c>
      <c r="AO195" s="55">
        <v>0.71613171756220007</v>
      </c>
      <c r="AP195" s="55">
        <v>0.6952282824378001</v>
      </c>
      <c r="AQ195" s="90" t="e">
        <f>IF(Table134237122[[#This Row],[Mean Change]]=5,(Table134237122[[#This Row],[Standard Deviation]]*3)+$T195,#N/A)</f>
        <v>#N/A</v>
      </c>
      <c r="AR195" s="90" t="e">
        <f>IF(Table134237122[[#This Row],[Mean Change]]=5,$T195-(Table134237122[[#This Row],[Standard Deviation]]*3),#N/A)</f>
        <v>#N/A</v>
      </c>
    </row>
    <row r="196" spans="2:44" ht="12.75" customHeight="1" x14ac:dyDescent="0.25">
      <c r="B196" s="9"/>
      <c r="C196" s="80"/>
      <c r="D196" s="81"/>
      <c r="E196" s="81" t="e">
        <f>IF(Table134237122[[#This Row],[Variable Name]]="",#N/A,Table134237122[[#This Row],[Variable Name]])</f>
        <v>#N/A</v>
      </c>
      <c r="F196" s="82" t="str">
        <f>IFERROR(IF(Table134237122[[#This Row],[Variable Name]]="","",IF(AG195&lt;&gt;AG196,"",ABS(Table134237122[[#This Row],[Variable Name]]-C195))),"")</f>
        <v/>
      </c>
      <c r="G196" s="83" t="e">
        <f>IF(Table134237122[[#This Row],[Mean Change]]=1,AVERAGEIFS(Table134237122[MR],Table134237122[Mean Change],1),#N/A)</f>
        <v>#N/A</v>
      </c>
      <c r="H196" s="83" t="e">
        <f>IF(Table134237122[[#This Row],[Mean Change]]=2,AVERAGEIFS(Table134237122[MR],Table134237122[Mean Change],2),#N/A)</f>
        <v>#N/A</v>
      </c>
      <c r="I196" s="83" t="e">
        <f>IF(Table134237122[[#This Row],[Mean Change]]=3,AVERAGEIFS(Table134237122[MR],Table134237122[Mean Change],3),#N/A)</f>
        <v>#N/A</v>
      </c>
      <c r="J196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6" s="84" t="str">
        <f>IF(ISERROR(Table134237122[[#This Row],[Mean Change]]),"",IF(Table134237122[[#This Row],[Variable Name]]="","",IF(Table134237122[[#This Row],[Mean Change]]=1,Table134237122[Variable Name],"")))</f>
        <v/>
      </c>
      <c r="L196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6" s="84" t="str">
        <f>IF(ISERROR(Table134237122[[#This Row],[Mean Change]]),"",IF(Table134237122[[#This Row],[Variable Name]]="","",IF(Table134237122[[#This Row],[Mean Change]]=2,Table134237122[Variable Name],"")))</f>
        <v/>
      </c>
      <c r="N196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6" s="84" t="str">
        <f>IF(ISERROR(Table134237122[[#This Row],[Mean Change]]),"",IF(Table134237122[[#This Row],[Variable Name]]="","",IF(Table134237122[[#This Row],[Mean Change]]=3,Table134237122[Variable Name],"")))</f>
        <v/>
      </c>
      <c r="P196" s="76">
        <v>0.70567999999999997</v>
      </c>
      <c r="Q196" s="84" t="str">
        <f>IF(ISERROR(Table134237122[[#This Row],[Mean Change]]),"",IF(Table134237122[[#This Row],[Variable Name]]="","",IF(Table134237122[[#This Row],[Mean Change]]=4,Table134237122[Variable Name],"")))</f>
        <v/>
      </c>
      <c r="R196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6" s="84" t="str">
        <f>IF(ISERROR(Table134237122[[#This Row],[Mean Change]]),"",IF(Table134237122[[#This Row],[Variable Name]]="","",IF(Table134237122[[#This Row],[Mean Change]]=5,Table134237122[Variable Name],"")))</f>
        <v/>
      </c>
      <c r="T196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6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6" s="86" t="e">
        <f>IF(Table134237122[[#This Row],[Mean Change]]=1,AVERAGEIFS(Table134237122[MR],Table134237122[MR],"&lt;"&amp;Table134237122[[#This Row],[UL MR]],Table134237122[Mean Change],1),#N/A)</f>
        <v>#N/A</v>
      </c>
      <c r="W196" s="86" t="e">
        <f>IF(Table134237122[[#This Row],[Mean Change]]=2,AVERAGEIFS(Table134237122[MR],Table134237122[MR],"&lt;"&amp;Table134237122[[#This Row],[UL MR]],Table134237122[Mean Change],2),#N/A)</f>
        <v>#N/A</v>
      </c>
      <c r="X196" s="86" t="e">
        <f>IF(Table134237122[[#This Row],[Mean Change]]=3,AVERAGEIFS(Table134237122[MR],Table134237122[MR],"&lt;"&amp;Table134237122[[#This Row],[UL MR]],Table134237122[Mean Change],3),#N/A)</f>
        <v>#N/A</v>
      </c>
      <c r="Y196" s="86" t="e">
        <f>Table134237122[[#This Row],[Process Mean]]+(2.66*Table134237122[[#This Row],[MR Bar]])</f>
        <v>#N/A</v>
      </c>
      <c r="Z196" s="86" t="e">
        <f>Table134237122[[#This Row],[2nd Mean]]+(2.66*Table134237122[[#This Row],[MR Bar 2]])</f>
        <v>#N/A</v>
      </c>
      <c r="AA196" s="86" t="e">
        <f>Table134237122[[#This Row],[3rd Mean]]+(2.66*Table134237122[[#This Row],[MR Bar 3]])</f>
        <v>#N/A</v>
      </c>
      <c r="AB196" s="86" t="e">
        <f>Table134237122[[#This Row],[Process Mean]]-(2.66*Table134237122[[#This Row],[MR Bar]])</f>
        <v>#N/A</v>
      </c>
      <c r="AC196" s="86" t="e">
        <f>Table134237122[[#This Row],[2nd Mean]]-(2.66*Table134237122[[#This Row],[MR Bar 2]])</f>
        <v>#N/A</v>
      </c>
      <c r="AD196" s="86" t="e">
        <f>Table134237122[[#This Row],[3rd Mean]]-(2.66*Table134237122[[#This Row],[MR Bar 3]])</f>
        <v>#N/A</v>
      </c>
      <c r="AE196" s="86" t="e">
        <f>IF(Table134237122[[#This Row],[Date]]="",#N/A,IF(Table134237122[[#This Row],[Date]]&lt;$BS$26,#N/A,$BP$26))</f>
        <v>#N/A</v>
      </c>
      <c r="AF196" s="87">
        <f>MAX(Table134237122[Cohort Size])*2</f>
        <v>1264</v>
      </c>
      <c r="AG196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6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6" s="90" t="e">
        <f>IF(Table134237122[[#This Row],[Mean Change]]=1,(Table134237122[[#This Row],[Standard Deviation]]*3)+$T196,#N/A)</f>
        <v>#N/A</v>
      </c>
      <c r="AJ196" s="90" t="e">
        <f>IF(Table134237122[[#This Row],[Mean Change]]=1,$T196-(Table134237122[[#This Row],[Standard Deviation]]*3),#N/A)</f>
        <v>#N/A</v>
      </c>
      <c r="AK196" s="90" t="e">
        <f>IF(Table134237122[[#This Row],[Mean Change]]=2,(Table134237122[[#This Row],[Standard Deviation]]*3)+$T196,#N/A)</f>
        <v>#N/A</v>
      </c>
      <c r="AL196" s="90" t="e">
        <f>IF(Table134237122[[#This Row],[Mean Change]]=2,$T196-(Table134237122[[#This Row],[Standard Deviation]]*3),#N/A)</f>
        <v>#N/A</v>
      </c>
      <c r="AM196" s="90" t="e">
        <f>IF(Table134237122[[#This Row],[Mean Change]]=3,(Table134237122[[#This Row],[Standard Deviation]]*3)+$T196,#N/A)</f>
        <v>#N/A</v>
      </c>
      <c r="AN196" s="90" t="e">
        <f>IF(Table134237122[[#This Row],[Mean Change]]=3,$T196-(Table134237122[[#This Row],[Standard Deviation]]*3),#N/A)</f>
        <v>#N/A</v>
      </c>
      <c r="AO196" s="55">
        <v>0.71613171756220007</v>
      </c>
      <c r="AP196" s="55">
        <v>0.6952282824378001</v>
      </c>
      <c r="AQ196" s="90" t="e">
        <f>IF(Table134237122[[#This Row],[Mean Change]]=5,(Table134237122[[#This Row],[Standard Deviation]]*3)+$T196,#N/A)</f>
        <v>#N/A</v>
      </c>
      <c r="AR196" s="90" t="e">
        <f>IF(Table134237122[[#This Row],[Mean Change]]=5,$T196-(Table134237122[[#This Row],[Standard Deviation]]*3),#N/A)</f>
        <v>#N/A</v>
      </c>
    </row>
    <row r="197" spans="2:44" ht="12.75" customHeight="1" x14ac:dyDescent="0.25">
      <c r="B197" s="9"/>
      <c r="C197" s="80"/>
      <c r="D197" s="81"/>
      <c r="E197" s="81" t="e">
        <f>IF(Table134237122[[#This Row],[Variable Name]]="",#N/A,Table134237122[[#This Row],[Variable Name]])</f>
        <v>#N/A</v>
      </c>
      <c r="F197" s="82" t="str">
        <f>IFERROR(IF(Table134237122[[#This Row],[Variable Name]]="","",IF(AG196&lt;&gt;AG197,"",ABS(Table134237122[[#This Row],[Variable Name]]-C196))),"")</f>
        <v/>
      </c>
      <c r="G197" s="83" t="e">
        <f>IF(Table134237122[[#This Row],[Mean Change]]=1,AVERAGEIFS(Table134237122[MR],Table134237122[Mean Change],1),#N/A)</f>
        <v>#N/A</v>
      </c>
      <c r="H197" s="83" t="e">
        <f>IF(Table134237122[[#This Row],[Mean Change]]=2,AVERAGEIFS(Table134237122[MR],Table134237122[Mean Change],2),#N/A)</f>
        <v>#N/A</v>
      </c>
      <c r="I197" s="83" t="e">
        <f>IF(Table134237122[[#This Row],[Mean Change]]=3,AVERAGEIFS(Table134237122[MR],Table134237122[Mean Change],3),#N/A)</f>
        <v>#N/A</v>
      </c>
      <c r="J197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7" s="84" t="str">
        <f>IF(ISERROR(Table134237122[[#This Row],[Mean Change]]),"",IF(Table134237122[[#This Row],[Variable Name]]="","",IF(Table134237122[[#This Row],[Mean Change]]=1,Table134237122[Variable Name],"")))</f>
        <v/>
      </c>
      <c r="L197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7" s="84" t="str">
        <f>IF(ISERROR(Table134237122[[#This Row],[Mean Change]]),"",IF(Table134237122[[#This Row],[Variable Name]]="","",IF(Table134237122[[#This Row],[Mean Change]]=2,Table134237122[Variable Name],"")))</f>
        <v/>
      </c>
      <c r="N197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7" s="84" t="str">
        <f>IF(ISERROR(Table134237122[[#This Row],[Mean Change]]),"",IF(Table134237122[[#This Row],[Variable Name]]="","",IF(Table134237122[[#This Row],[Mean Change]]=3,Table134237122[Variable Name],"")))</f>
        <v/>
      </c>
      <c r="P197" s="76">
        <v>0.70567999999999997</v>
      </c>
      <c r="Q197" s="84" t="str">
        <f>IF(ISERROR(Table134237122[[#This Row],[Mean Change]]),"",IF(Table134237122[[#This Row],[Variable Name]]="","",IF(Table134237122[[#This Row],[Mean Change]]=4,Table134237122[Variable Name],"")))</f>
        <v/>
      </c>
      <c r="R197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7" s="84" t="str">
        <f>IF(ISERROR(Table134237122[[#This Row],[Mean Change]]),"",IF(Table134237122[[#This Row],[Variable Name]]="","",IF(Table134237122[[#This Row],[Mean Change]]=5,Table134237122[Variable Name],"")))</f>
        <v/>
      </c>
      <c r="T197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7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7" s="86" t="e">
        <f>IF(Table134237122[[#This Row],[Mean Change]]=1,AVERAGEIFS(Table134237122[MR],Table134237122[MR],"&lt;"&amp;Table134237122[[#This Row],[UL MR]],Table134237122[Mean Change],1),#N/A)</f>
        <v>#N/A</v>
      </c>
      <c r="W197" s="86" t="e">
        <f>IF(Table134237122[[#This Row],[Mean Change]]=2,AVERAGEIFS(Table134237122[MR],Table134237122[MR],"&lt;"&amp;Table134237122[[#This Row],[UL MR]],Table134237122[Mean Change],2),#N/A)</f>
        <v>#N/A</v>
      </c>
      <c r="X197" s="86" t="e">
        <f>IF(Table134237122[[#This Row],[Mean Change]]=3,AVERAGEIFS(Table134237122[MR],Table134237122[MR],"&lt;"&amp;Table134237122[[#This Row],[UL MR]],Table134237122[Mean Change],3),#N/A)</f>
        <v>#N/A</v>
      </c>
      <c r="Y197" s="86" t="e">
        <f>Table134237122[[#This Row],[Process Mean]]+(2.66*Table134237122[[#This Row],[MR Bar]])</f>
        <v>#N/A</v>
      </c>
      <c r="Z197" s="86" t="e">
        <f>Table134237122[[#This Row],[2nd Mean]]+(2.66*Table134237122[[#This Row],[MR Bar 2]])</f>
        <v>#N/A</v>
      </c>
      <c r="AA197" s="86" t="e">
        <f>Table134237122[[#This Row],[3rd Mean]]+(2.66*Table134237122[[#This Row],[MR Bar 3]])</f>
        <v>#N/A</v>
      </c>
      <c r="AB197" s="86" t="e">
        <f>Table134237122[[#This Row],[Process Mean]]-(2.66*Table134237122[[#This Row],[MR Bar]])</f>
        <v>#N/A</v>
      </c>
      <c r="AC197" s="86" t="e">
        <f>Table134237122[[#This Row],[2nd Mean]]-(2.66*Table134237122[[#This Row],[MR Bar 2]])</f>
        <v>#N/A</v>
      </c>
      <c r="AD197" s="86" t="e">
        <f>Table134237122[[#This Row],[3rd Mean]]-(2.66*Table134237122[[#This Row],[MR Bar 3]])</f>
        <v>#N/A</v>
      </c>
      <c r="AE197" s="86" t="e">
        <f>IF(Table134237122[[#This Row],[Date]]="",#N/A,IF(Table134237122[[#This Row],[Date]]&lt;$BS$26,#N/A,$BP$26))</f>
        <v>#N/A</v>
      </c>
      <c r="AF197" s="87">
        <f>MAX(Table134237122[Cohort Size])*2</f>
        <v>1264</v>
      </c>
      <c r="AG197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7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7" s="90" t="e">
        <f>IF(Table134237122[[#This Row],[Mean Change]]=1,(Table134237122[[#This Row],[Standard Deviation]]*3)+$T197,#N/A)</f>
        <v>#N/A</v>
      </c>
      <c r="AJ197" s="90" t="e">
        <f>IF(Table134237122[[#This Row],[Mean Change]]=1,$T197-(Table134237122[[#This Row],[Standard Deviation]]*3),#N/A)</f>
        <v>#N/A</v>
      </c>
      <c r="AK197" s="90" t="e">
        <f>IF(Table134237122[[#This Row],[Mean Change]]=2,(Table134237122[[#This Row],[Standard Deviation]]*3)+$T197,#N/A)</f>
        <v>#N/A</v>
      </c>
      <c r="AL197" s="90" t="e">
        <f>IF(Table134237122[[#This Row],[Mean Change]]=2,$T197-(Table134237122[[#This Row],[Standard Deviation]]*3),#N/A)</f>
        <v>#N/A</v>
      </c>
      <c r="AM197" s="90" t="e">
        <f>IF(Table134237122[[#This Row],[Mean Change]]=3,(Table134237122[[#This Row],[Standard Deviation]]*3)+$T197,#N/A)</f>
        <v>#N/A</v>
      </c>
      <c r="AN197" s="90" t="e">
        <f>IF(Table134237122[[#This Row],[Mean Change]]=3,$T197-(Table134237122[[#This Row],[Standard Deviation]]*3),#N/A)</f>
        <v>#N/A</v>
      </c>
      <c r="AO197" s="55">
        <v>0.71613171756220007</v>
      </c>
      <c r="AP197" s="55">
        <v>0.6952282824378001</v>
      </c>
      <c r="AQ197" s="90" t="e">
        <f>IF(Table134237122[[#This Row],[Mean Change]]=5,(Table134237122[[#This Row],[Standard Deviation]]*3)+$T197,#N/A)</f>
        <v>#N/A</v>
      </c>
      <c r="AR197" s="90" t="e">
        <f>IF(Table134237122[[#This Row],[Mean Change]]=5,$T197-(Table134237122[[#This Row],[Standard Deviation]]*3),#N/A)</f>
        <v>#N/A</v>
      </c>
    </row>
    <row r="198" spans="2:44" ht="12.75" customHeight="1" x14ac:dyDescent="0.25">
      <c r="B198" s="9"/>
      <c r="C198" s="80"/>
      <c r="D198" s="81"/>
      <c r="E198" s="81" t="e">
        <f>IF(Table134237122[[#This Row],[Variable Name]]="",#N/A,Table134237122[[#This Row],[Variable Name]])</f>
        <v>#N/A</v>
      </c>
      <c r="F198" s="82" t="str">
        <f>IFERROR(IF(Table134237122[[#This Row],[Variable Name]]="","",IF(AG197&lt;&gt;AG198,"",ABS(Table134237122[[#This Row],[Variable Name]]-C197))),"")</f>
        <v/>
      </c>
      <c r="G198" s="83" t="e">
        <f>IF(Table134237122[[#This Row],[Mean Change]]=1,AVERAGEIFS(Table134237122[MR],Table134237122[Mean Change],1),#N/A)</f>
        <v>#N/A</v>
      </c>
      <c r="H198" s="83" t="e">
        <f>IF(Table134237122[[#This Row],[Mean Change]]=2,AVERAGEIFS(Table134237122[MR],Table134237122[Mean Change],2),#N/A)</f>
        <v>#N/A</v>
      </c>
      <c r="I198" s="83" t="e">
        <f>IF(Table134237122[[#This Row],[Mean Change]]=3,AVERAGEIFS(Table134237122[MR],Table134237122[Mean Change],3),#N/A)</f>
        <v>#N/A</v>
      </c>
      <c r="J198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8" s="84" t="str">
        <f>IF(ISERROR(Table134237122[[#This Row],[Mean Change]]),"",IF(Table134237122[[#This Row],[Variable Name]]="","",IF(Table134237122[[#This Row],[Mean Change]]=1,Table134237122[Variable Name],"")))</f>
        <v/>
      </c>
      <c r="L198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8" s="84" t="str">
        <f>IF(ISERROR(Table134237122[[#This Row],[Mean Change]]),"",IF(Table134237122[[#This Row],[Variable Name]]="","",IF(Table134237122[[#This Row],[Mean Change]]=2,Table134237122[Variable Name],"")))</f>
        <v/>
      </c>
      <c r="N198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8" s="84" t="str">
        <f>IF(ISERROR(Table134237122[[#This Row],[Mean Change]]),"",IF(Table134237122[[#This Row],[Variable Name]]="","",IF(Table134237122[[#This Row],[Mean Change]]=3,Table134237122[Variable Name],"")))</f>
        <v/>
      </c>
      <c r="P198" s="76">
        <v>0.70567999999999997</v>
      </c>
      <c r="Q198" s="84" t="str">
        <f>IF(ISERROR(Table134237122[[#This Row],[Mean Change]]),"",IF(Table134237122[[#This Row],[Variable Name]]="","",IF(Table134237122[[#This Row],[Mean Change]]=4,Table134237122[Variable Name],"")))</f>
        <v/>
      </c>
      <c r="R198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8" s="84" t="str">
        <f>IF(ISERROR(Table134237122[[#This Row],[Mean Change]]),"",IF(Table134237122[[#This Row],[Variable Name]]="","",IF(Table134237122[[#This Row],[Mean Change]]=5,Table134237122[Variable Name],"")))</f>
        <v/>
      </c>
      <c r="T198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8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8" s="86" t="e">
        <f>IF(Table134237122[[#This Row],[Mean Change]]=1,AVERAGEIFS(Table134237122[MR],Table134237122[MR],"&lt;"&amp;Table134237122[[#This Row],[UL MR]],Table134237122[Mean Change],1),#N/A)</f>
        <v>#N/A</v>
      </c>
      <c r="W198" s="86" t="e">
        <f>IF(Table134237122[[#This Row],[Mean Change]]=2,AVERAGEIFS(Table134237122[MR],Table134237122[MR],"&lt;"&amp;Table134237122[[#This Row],[UL MR]],Table134237122[Mean Change],2),#N/A)</f>
        <v>#N/A</v>
      </c>
      <c r="X198" s="86" t="e">
        <f>IF(Table134237122[[#This Row],[Mean Change]]=3,AVERAGEIFS(Table134237122[MR],Table134237122[MR],"&lt;"&amp;Table134237122[[#This Row],[UL MR]],Table134237122[Mean Change],3),#N/A)</f>
        <v>#N/A</v>
      </c>
      <c r="Y198" s="86" t="e">
        <f>Table134237122[[#This Row],[Process Mean]]+(2.66*Table134237122[[#This Row],[MR Bar]])</f>
        <v>#N/A</v>
      </c>
      <c r="Z198" s="86" t="e">
        <f>Table134237122[[#This Row],[2nd Mean]]+(2.66*Table134237122[[#This Row],[MR Bar 2]])</f>
        <v>#N/A</v>
      </c>
      <c r="AA198" s="86" t="e">
        <f>Table134237122[[#This Row],[3rd Mean]]+(2.66*Table134237122[[#This Row],[MR Bar 3]])</f>
        <v>#N/A</v>
      </c>
      <c r="AB198" s="86" t="e">
        <f>Table134237122[[#This Row],[Process Mean]]-(2.66*Table134237122[[#This Row],[MR Bar]])</f>
        <v>#N/A</v>
      </c>
      <c r="AC198" s="86" t="e">
        <f>Table134237122[[#This Row],[2nd Mean]]-(2.66*Table134237122[[#This Row],[MR Bar 2]])</f>
        <v>#N/A</v>
      </c>
      <c r="AD198" s="86" t="e">
        <f>Table134237122[[#This Row],[3rd Mean]]-(2.66*Table134237122[[#This Row],[MR Bar 3]])</f>
        <v>#N/A</v>
      </c>
      <c r="AE198" s="86" t="e">
        <f>IF(Table134237122[[#This Row],[Date]]="",#N/A,IF(Table134237122[[#This Row],[Date]]&lt;$BS$26,#N/A,$BP$26))</f>
        <v>#N/A</v>
      </c>
      <c r="AF198" s="87">
        <f>MAX(Table134237122[Cohort Size])*2</f>
        <v>1264</v>
      </c>
      <c r="AG198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8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8" s="90" t="e">
        <f>IF(Table134237122[[#This Row],[Mean Change]]=1,(Table134237122[[#This Row],[Standard Deviation]]*3)+$T198,#N/A)</f>
        <v>#N/A</v>
      </c>
      <c r="AJ198" s="90" t="e">
        <f>IF(Table134237122[[#This Row],[Mean Change]]=1,$T198-(Table134237122[[#This Row],[Standard Deviation]]*3),#N/A)</f>
        <v>#N/A</v>
      </c>
      <c r="AK198" s="90" t="e">
        <f>IF(Table134237122[[#This Row],[Mean Change]]=2,(Table134237122[[#This Row],[Standard Deviation]]*3)+$T198,#N/A)</f>
        <v>#N/A</v>
      </c>
      <c r="AL198" s="90" t="e">
        <f>IF(Table134237122[[#This Row],[Mean Change]]=2,$T198-(Table134237122[[#This Row],[Standard Deviation]]*3),#N/A)</f>
        <v>#N/A</v>
      </c>
      <c r="AM198" s="90" t="e">
        <f>IF(Table134237122[[#This Row],[Mean Change]]=3,(Table134237122[[#This Row],[Standard Deviation]]*3)+$T198,#N/A)</f>
        <v>#N/A</v>
      </c>
      <c r="AN198" s="90" t="e">
        <f>IF(Table134237122[[#This Row],[Mean Change]]=3,$T198-(Table134237122[[#This Row],[Standard Deviation]]*3),#N/A)</f>
        <v>#N/A</v>
      </c>
      <c r="AO198" s="55">
        <v>0.71613171756220007</v>
      </c>
      <c r="AP198" s="55">
        <v>0.6952282824378001</v>
      </c>
      <c r="AQ198" s="90" t="e">
        <f>IF(Table134237122[[#This Row],[Mean Change]]=5,(Table134237122[[#This Row],[Standard Deviation]]*3)+$T198,#N/A)</f>
        <v>#N/A</v>
      </c>
      <c r="AR198" s="90" t="e">
        <f>IF(Table134237122[[#This Row],[Mean Change]]=5,$T198-(Table134237122[[#This Row],[Standard Deviation]]*3),#N/A)</f>
        <v>#N/A</v>
      </c>
    </row>
    <row r="199" spans="2:44" ht="12.75" customHeight="1" x14ac:dyDescent="0.25">
      <c r="B199" s="9"/>
      <c r="C199" s="80"/>
      <c r="D199" s="81"/>
      <c r="E199" s="81" t="e">
        <f>IF(Table134237122[[#This Row],[Variable Name]]="",#N/A,Table134237122[[#This Row],[Variable Name]])</f>
        <v>#N/A</v>
      </c>
      <c r="F199" s="82" t="str">
        <f>IFERROR(IF(Table134237122[[#This Row],[Variable Name]]="","",IF(AG198&lt;&gt;AG199,"",ABS(Table134237122[[#This Row],[Variable Name]]-C198))),"")</f>
        <v/>
      </c>
      <c r="G199" s="83" t="e">
        <f>IF(Table134237122[[#This Row],[Mean Change]]=1,AVERAGEIFS(Table134237122[MR],Table134237122[Mean Change],1),#N/A)</f>
        <v>#N/A</v>
      </c>
      <c r="H199" s="83" t="e">
        <f>IF(Table134237122[[#This Row],[Mean Change]]=2,AVERAGEIFS(Table134237122[MR],Table134237122[Mean Change],2),#N/A)</f>
        <v>#N/A</v>
      </c>
      <c r="I199" s="83" t="e">
        <f>IF(Table134237122[[#This Row],[Mean Change]]=3,AVERAGEIFS(Table134237122[MR],Table134237122[Mean Change],3),#N/A)</f>
        <v>#N/A</v>
      </c>
      <c r="J199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199" s="84" t="str">
        <f>IF(ISERROR(Table134237122[[#This Row],[Mean Change]]),"",IF(Table134237122[[#This Row],[Variable Name]]="","",IF(Table134237122[[#This Row],[Mean Change]]=1,Table134237122[Variable Name],"")))</f>
        <v/>
      </c>
      <c r="L199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199" s="84" t="str">
        <f>IF(ISERROR(Table134237122[[#This Row],[Mean Change]]),"",IF(Table134237122[[#This Row],[Variable Name]]="","",IF(Table134237122[[#This Row],[Mean Change]]=2,Table134237122[Variable Name],"")))</f>
        <v/>
      </c>
      <c r="N199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199" s="84" t="str">
        <f>IF(ISERROR(Table134237122[[#This Row],[Mean Change]]),"",IF(Table134237122[[#This Row],[Variable Name]]="","",IF(Table134237122[[#This Row],[Mean Change]]=3,Table134237122[Variable Name],"")))</f>
        <v/>
      </c>
      <c r="P199" s="76">
        <v>0.70567999999999997</v>
      </c>
      <c r="Q199" s="84" t="str">
        <f>IF(ISERROR(Table134237122[[#This Row],[Mean Change]]),"",IF(Table134237122[[#This Row],[Variable Name]]="","",IF(Table134237122[[#This Row],[Mean Change]]=4,Table134237122[Variable Name],"")))</f>
        <v/>
      </c>
      <c r="R199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199" s="84" t="str">
        <f>IF(ISERROR(Table134237122[[#This Row],[Mean Change]]),"",IF(Table134237122[[#This Row],[Variable Name]]="","",IF(Table134237122[[#This Row],[Mean Change]]=5,Table134237122[Variable Name],"")))</f>
        <v/>
      </c>
      <c r="T199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199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199" s="86" t="e">
        <f>IF(Table134237122[[#This Row],[Mean Change]]=1,AVERAGEIFS(Table134237122[MR],Table134237122[MR],"&lt;"&amp;Table134237122[[#This Row],[UL MR]],Table134237122[Mean Change],1),#N/A)</f>
        <v>#N/A</v>
      </c>
      <c r="W199" s="86" t="e">
        <f>IF(Table134237122[[#This Row],[Mean Change]]=2,AVERAGEIFS(Table134237122[MR],Table134237122[MR],"&lt;"&amp;Table134237122[[#This Row],[UL MR]],Table134237122[Mean Change],2),#N/A)</f>
        <v>#N/A</v>
      </c>
      <c r="X199" s="86" t="e">
        <f>IF(Table134237122[[#This Row],[Mean Change]]=3,AVERAGEIFS(Table134237122[MR],Table134237122[MR],"&lt;"&amp;Table134237122[[#This Row],[UL MR]],Table134237122[Mean Change],3),#N/A)</f>
        <v>#N/A</v>
      </c>
      <c r="Y199" s="86" t="e">
        <f>Table134237122[[#This Row],[Process Mean]]+(2.66*Table134237122[[#This Row],[MR Bar]])</f>
        <v>#N/A</v>
      </c>
      <c r="Z199" s="86" t="e">
        <f>Table134237122[[#This Row],[2nd Mean]]+(2.66*Table134237122[[#This Row],[MR Bar 2]])</f>
        <v>#N/A</v>
      </c>
      <c r="AA199" s="86" t="e">
        <f>Table134237122[[#This Row],[3rd Mean]]+(2.66*Table134237122[[#This Row],[MR Bar 3]])</f>
        <v>#N/A</v>
      </c>
      <c r="AB199" s="86" t="e">
        <f>Table134237122[[#This Row],[Process Mean]]-(2.66*Table134237122[[#This Row],[MR Bar]])</f>
        <v>#N/A</v>
      </c>
      <c r="AC199" s="86" t="e">
        <f>Table134237122[[#This Row],[2nd Mean]]-(2.66*Table134237122[[#This Row],[MR Bar 2]])</f>
        <v>#N/A</v>
      </c>
      <c r="AD199" s="86" t="e">
        <f>Table134237122[[#This Row],[3rd Mean]]-(2.66*Table134237122[[#This Row],[MR Bar 3]])</f>
        <v>#N/A</v>
      </c>
      <c r="AE199" s="86" t="e">
        <f>IF(Table134237122[[#This Row],[Date]]="",#N/A,IF(Table134237122[[#This Row],[Date]]&lt;$BS$26,#N/A,$BP$26))</f>
        <v>#N/A</v>
      </c>
      <c r="AF199" s="87">
        <f>MAX(Table134237122[Cohort Size])*2</f>
        <v>1264</v>
      </c>
      <c r="AG199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199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199" s="90" t="e">
        <f>IF(Table134237122[[#This Row],[Mean Change]]=1,(Table134237122[[#This Row],[Standard Deviation]]*3)+$T199,#N/A)</f>
        <v>#N/A</v>
      </c>
      <c r="AJ199" s="90" t="e">
        <f>IF(Table134237122[[#This Row],[Mean Change]]=1,$T199-(Table134237122[[#This Row],[Standard Deviation]]*3),#N/A)</f>
        <v>#N/A</v>
      </c>
      <c r="AK199" s="90" t="e">
        <f>IF(Table134237122[[#This Row],[Mean Change]]=2,(Table134237122[[#This Row],[Standard Deviation]]*3)+$T199,#N/A)</f>
        <v>#N/A</v>
      </c>
      <c r="AL199" s="90" t="e">
        <f>IF(Table134237122[[#This Row],[Mean Change]]=2,$T199-(Table134237122[[#This Row],[Standard Deviation]]*3),#N/A)</f>
        <v>#N/A</v>
      </c>
      <c r="AM199" s="90" t="e">
        <f>IF(Table134237122[[#This Row],[Mean Change]]=3,(Table134237122[[#This Row],[Standard Deviation]]*3)+$T199,#N/A)</f>
        <v>#N/A</v>
      </c>
      <c r="AN199" s="90" t="e">
        <f>IF(Table134237122[[#This Row],[Mean Change]]=3,$T199-(Table134237122[[#This Row],[Standard Deviation]]*3),#N/A)</f>
        <v>#N/A</v>
      </c>
      <c r="AO199" s="55">
        <v>0.71613171756220007</v>
      </c>
      <c r="AP199" s="55">
        <v>0.6952282824378001</v>
      </c>
      <c r="AQ199" s="90" t="e">
        <f>IF(Table134237122[[#This Row],[Mean Change]]=5,(Table134237122[[#This Row],[Standard Deviation]]*3)+$T199,#N/A)</f>
        <v>#N/A</v>
      </c>
      <c r="AR199" s="90" t="e">
        <f>IF(Table134237122[[#This Row],[Mean Change]]=5,$T199-(Table134237122[[#This Row],[Standard Deviation]]*3),#N/A)</f>
        <v>#N/A</v>
      </c>
    </row>
    <row r="200" spans="2:44" ht="12.75" customHeight="1" x14ac:dyDescent="0.25">
      <c r="B200" s="9"/>
      <c r="C200" s="80"/>
      <c r="D200" s="81"/>
      <c r="E200" s="81" t="e">
        <f>IF(Table134237122[[#This Row],[Variable Name]]="",#N/A,Table134237122[[#This Row],[Variable Name]])</f>
        <v>#N/A</v>
      </c>
      <c r="F200" s="82" t="str">
        <f>IFERROR(IF(Table134237122[[#This Row],[Variable Name]]="","",IF(AG199&lt;&gt;AG200,"",ABS(Table134237122[[#This Row],[Variable Name]]-C199))),"")</f>
        <v/>
      </c>
      <c r="G200" s="83" t="e">
        <f>IF(Table134237122[[#This Row],[Mean Change]]=1,AVERAGEIFS(Table134237122[MR],Table134237122[Mean Change],1),#N/A)</f>
        <v>#N/A</v>
      </c>
      <c r="H200" s="83" t="e">
        <f>IF(Table134237122[[#This Row],[Mean Change]]=2,AVERAGEIFS(Table134237122[MR],Table134237122[Mean Change],2),#N/A)</f>
        <v>#N/A</v>
      </c>
      <c r="I200" s="83" t="e">
        <f>IF(Table134237122[[#This Row],[Mean Change]]=3,AVERAGEIFS(Table134237122[MR],Table134237122[Mean Change],3),#N/A)</f>
        <v>#N/A</v>
      </c>
      <c r="J200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0" s="84" t="str">
        <f>IF(ISERROR(Table134237122[[#This Row],[Mean Change]]),"",IF(Table134237122[[#This Row],[Variable Name]]="","",IF(Table134237122[[#This Row],[Mean Change]]=1,Table134237122[Variable Name],"")))</f>
        <v/>
      </c>
      <c r="L200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0" s="84" t="str">
        <f>IF(ISERROR(Table134237122[[#This Row],[Mean Change]]),"",IF(Table134237122[[#This Row],[Variable Name]]="","",IF(Table134237122[[#This Row],[Mean Change]]=2,Table134237122[Variable Name],"")))</f>
        <v/>
      </c>
      <c r="N200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0" s="84" t="str">
        <f>IF(ISERROR(Table134237122[[#This Row],[Mean Change]]),"",IF(Table134237122[[#This Row],[Variable Name]]="","",IF(Table134237122[[#This Row],[Mean Change]]=3,Table134237122[Variable Name],"")))</f>
        <v/>
      </c>
      <c r="P200" s="76">
        <v>0.70567999999999997</v>
      </c>
      <c r="Q200" s="84" t="str">
        <f>IF(ISERROR(Table134237122[[#This Row],[Mean Change]]),"",IF(Table134237122[[#This Row],[Variable Name]]="","",IF(Table134237122[[#This Row],[Mean Change]]=4,Table134237122[Variable Name],"")))</f>
        <v/>
      </c>
      <c r="R200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0" s="84" t="str">
        <f>IF(ISERROR(Table134237122[[#This Row],[Mean Change]]),"",IF(Table134237122[[#This Row],[Variable Name]]="","",IF(Table134237122[[#This Row],[Mean Change]]=5,Table134237122[Variable Name],"")))</f>
        <v/>
      </c>
      <c r="T200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0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0" s="86" t="e">
        <f>IF(Table134237122[[#This Row],[Mean Change]]=1,AVERAGEIFS(Table134237122[MR],Table134237122[MR],"&lt;"&amp;Table134237122[[#This Row],[UL MR]],Table134237122[Mean Change],1),#N/A)</f>
        <v>#N/A</v>
      </c>
      <c r="W200" s="86" t="e">
        <f>IF(Table134237122[[#This Row],[Mean Change]]=2,AVERAGEIFS(Table134237122[MR],Table134237122[MR],"&lt;"&amp;Table134237122[[#This Row],[UL MR]],Table134237122[Mean Change],2),#N/A)</f>
        <v>#N/A</v>
      </c>
      <c r="X200" s="86" t="e">
        <f>IF(Table134237122[[#This Row],[Mean Change]]=3,AVERAGEIFS(Table134237122[MR],Table134237122[MR],"&lt;"&amp;Table134237122[[#This Row],[UL MR]],Table134237122[Mean Change],3),#N/A)</f>
        <v>#N/A</v>
      </c>
      <c r="Y200" s="86" t="e">
        <f>Table134237122[[#This Row],[Process Mean]]+(2.66*Table134237122[[#This Row],[MR Bar]])</f>
        <v>#N/A</v>
      </c>
      <c r="Z200" s="86" t="e">
        <f>Table134237122[[#This Row],[2nd Mean]]+(2.66*Table134237122[[#This Row],[MR Bar 2]])</f>
        <v>#N/A</v>
      </c>
      <c r="AA200" s="86" t="e">
        <f>Table134237122[[#This Row],[3rd Mean]]+(2.66*Table134237122[[#This Row],[MR Bar 3]])</f>
        <v>#N/A</v>
      </c>
      <c r="AB200" s="86" t="e">
        <f>Table134237122[[#This Row],[Process Mean]]-(2.66*Table134237122[[#This Row],[MR Bar]])</f>
        <v>#N/A</v>
      </c>
      <c r="AC200" s="86" t="e">
        <f>Table134237122[[#This Row],[2nd Mean]]-(2.66*Table134237122[[#This Row],[MR Bar 2]])</f>
        <v>#N/A</v>
      </c>
      <c r="AD200" s="86" t="e">
        <f>Table134237122[[#This Row],[3rd Mean]]-(2.66*Table134237122[[#This Row],[MR Bar 3]])</f>
        <v>#N/A</v>
      </c>
      <c r="AE200" s="86" t="e">
        <f>IF(Table134237122[[#This Row],[Date]]="",#N/A,IF(Table134237122[[#This Row],[Date]]&lt;$BS$26,#N/A,$BP$26))</f>
        <v>#N/A</v>
      </c>
      <c r="AF200" s="87">
        <f>MAX(Table134237122[Cohort Size])*2</f>
        <v>1264</v>
      </c>
      <c r="AG200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0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0" s="90" t="e">
        <f>IF(Table134237122[[#This Row],[Mean Change]]=1,(Table134237122[[#This Row],[Standard Deviation]]*3)+$T200,#N/A)</f>
        <v>#N/A</v>
      </c>
      <c r="AJ200" s="90" t="e">
        <f>IF(Table134237122[[#This Row],[Mean Change]]=1,$T200-(Table134237122[[#This Row],[Standard Deviation]]*3),#N/A)</f>
        <v>#N/A</v>
      </c>
      <c r="AK200" s="90" t="e">
        <f>IF(Table134237122[[#This Row],[Mean Change]]=2,(Table134237122[[#This Row],[Standard Deviation]]*3)+$T200,#N/A)</f>
        <v>#N/A</v>
      </c>
      <c r="AL200" s="90" t="e">
        <f>IF(Table134237122[[#This Row],[Mean Change]]=2,$T200-(Table134237122[[#This Row],[Standard Deviation]]*3),#N/A)</f>
        <v>#N/A</v>
      </c>
      <c r="AM200" s="90" t="e">
        <f>IF(Table134237122[[#This Row],[Mean Change]]=3,(Table134237122[[#This Row],[Standard Deviation]]*3)+$T200,#N/A)</f>
        <v>#N/A</v>
      </c>
      <c r="AN200" s="90" t="e">
        <f>IF(Table134237122[[#This Row],[Mean Change]]=3,$T200-(Table134237122[[#This Row],[Standard Deviation]]*3),#N/A)</f>
        <v>#N/A</v>
      </c>
      <c r="AO200" s="55">
        <v>0.71613171756220007</v>
      </c>
      <c r="AP200" s="55">
        <v>0.6952282824378001</v>
      </c>
      <c r="AQ200" s="90" t="e">
        <f>IF(Table134237122[[#This Row],[Mean Change]]=5,(Table134237122[[#This Row],[Standard Deviation]]*3)+$T200,#N/A)</f>
        <v>#N/A</v>
      </c>
      <c r="AR200" s="90" t="e">
        <f>IF(Table134237122[[#This Row],[Mean Change]]=5,$T200-(Table134237122[[#This Row],[Standard Deviation]]*3),#N/A)</f>
        <v>#N/A</v>
      </c>
    </row>
    <row r="201" spans="2:44" ht="12.75" customHeight="1" x14ac:dyDescent="0.25">
      <c r="B201" s="9"/>
      <c r="C201" s="80"/>
      <c r="D201" s="81"/>
      <c r="E201" s="81" t="e">
        <f>IF(Table134237122[[#This Row],[Variable Name]]="",#N/A,Table134237122[[#This Row],[Variable Name]])</f>
        <v>#N/A</v>
      </c>
      <c r="F201" s="82" t="str">
        <f>IFERROR(IF(Table134237122[[#This Row],[Variable Name]]="","",IF(AG200&lt;&gt;AG201,"",ABS(Table134237122[[#This Row],[Variable Name]]-C200))),"")</f>
        <v/>
      </c>
      <c r="G201" s="83" t="e">
        <f>IF(Table134237122[[#This Row],[Mean Change]]=1,AVERAGEIFS(Table134237122[MR],Table134237122[Mean Change],1),#N/A)</f>
        <v>#N/A</v>
      </c>
      <c r="H201" s="83" t="e">
        <f>IF(Table134237122[[#This Row],[Mean Change]]=2,AVERAGEIFS(Table134237122[MR],Table134237122[Mean Change],2),#N/A)</f>
        <v>#N/A</v>
      </c>
      <c r="I201" s="83" t="e">
        <f>IF(Table134237122[[#This Row],[Mean Change]]=3,AVERAGEIFS(Table134237122[MR],Table134237122[Mean Change],3),#N/A)</f>
        <v>#N/A</v>
      </c>
      <c r="J201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1" s="84" t="str">
        <f>IF(ISERROR(Table134237122[[#This Row],[Mean Change]]),"",IF(Table134237122[[#This Row],[Variable Name]]="","",IF(Table134237122[[#This Row],[Mean Change]]=1,Table134237122[Variable Name],"")))</f>
        <v/>
      </c>
      <c r="L201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1" s="84" t="str">
        <f>IF(ISERROR(Table134237122[[#This Row],[Mean Change]]),"",IF(Table134237122[[#This Row],[Variable Name]]="","",IF(Table134237122[[#This Row],[Mean Change]]=2,Table134237122[Variable Name],"")))</f>
        <v/>
      </c>
      <c r="N201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1" s="84" t="str">
        <f>IF(ISERROR(Table134237122[[#This Row],[Mean Change]]),"",IF(Table134237122[[#This Row],[Variable Name]]="","",IF(Table134237122[[#This Row],[Mean Change]]=3,Table134237122[Variable Name],"")))</f>
        <v/>
      </c>
      <c r="P201" s="76">
        <v>0.70567999999999997</v>
      </c>
      <c r="Q201" s="84" t="str">
        <f>IF(ISERROR(Table134237122[[#This Row],[Mean Change]]),"",IF(Table134237122[[#This Row],[Variable Name]]="","",IF(Table134237122[[#This Row],[Mean Change]]=4,Table134237122[Variable Name],"")))</f>
        <v/>
      </c>
      <c r="R201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1" s="84" t="str">
        <f>IF(ISERROR(Table134237122[[#This Row],[Mean Change]]),"",IF(Table134237122[[#This Row],[Variable Name]]="","",IF(Table134237122[[#This Row],[Mean Change]]=5,Table134237122[Variable Name],"")))</f>
        <v/>
      </c>
      <c r="T201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1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1" s="86" t="e">
        <f>IF(Table134237122[[#This Row],[Mean Change]]=1,AVERAGEIFS(Table134237122[MR],Table134237122[MR],"&lt;"&amp;Table134237122[[#This Row],[UL MR]],Table134237122[Mean Change],1),#N/A)</f>
        <v>#N/A</v>
      </c>
      <c r="W201" s="86" t="e">
        <f>IF(Table134237122[[#This Row],[Mean Change]]=2,AVERAGEIFS(Table134237122[MR],Table134237122[MR],"&lt;"&amp;Table134237122[[#This Row],[UL MR]],Table134237122[Mean Change],2),#N/A)</f>
        <v>#N/A</v>
      </c>
      <c r="X201" s="86" t="e">
        <f>IF(Table134237122[[#This Row],[Mean Change]]=3,AVERAGEIFS(Table134237122[MR],Table134237122[MR],"&lt;"&amp;Table134237122[[#This Row],[UL MR]],Table134237122[Mean Change],3),#N/A)</f>
        <v>#N/A</v>
      </c>
      <c r="Y201" s="86" t="e">
        <f>Table134237122[[#This Row],[Process Mean]]+(2.66*Table134237122[[#This Row],[MR Bar]])</f>
        <v>#N/A</v>
      </c>
      <c r="Z201" s="86" t="e">
        <f>Table134237122[[#This Row],[2nd Mean]]+(2.66*Table134237122[[#This Row],[MR Bar 2]])</f>
        <v>#N/A</v>
      </c>
      <c r="AA201" s="86" t="e">
        <f>Table134237122[[#This Row],[3rd Mean]]+(2.66*Table134237122[[#This Row],[MR Bar 3]])</f>
        <v>#N/A</v>
      </c>
      <c r="AB201" s="86" t="e">
        <f>Table134237122[[#This Row],[Process Mean]]-(2.66*Table134237122[[#This Row],[MR Bar]])</f>
        <v>#N/A</v>
      </c>
      <c r="AC201" s="86" t="e">
        <f>Table134237122[[#This Row],[2nd Mean]]-(2.66*Table134237122[[#This Row],[MR Bar 2]])</f>
        <v>#N/A</v>
      </c>
      <c r="AD201" s="86" t="e">
        <f>Table134237122[[#This Row],[3rd Mean]]-(2.66*Table134237122[[#This Row],[MR Bar 3]])</f>
        <v>#N/A</v>
      </c>
      <c r="AE201" s="86" t="e">
        <f>IF(Table134237122[[#This Row],[Date]]="",#N/A,IF(Table134237122[[#This Row],[Date]]&lt;$BS$26,#N/A,$BP$26))</f>
        <v>#N/A</v>
      </c>
      <c r="AF201" s="87">
        <f>MAX(Table134237122[Cohort Size])*2</f>
        <v>1264</v>
      </c>
      <c r="AG201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1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1" s="90" t="e">
        <f>IF(Table134237122[[#This Row],[Mean Change]]=1,(Table134237122[[#This Row],[Standard Deviation]]*3)+$T201,#N/A)</f>
        <v>#N/A</v>
      </c>
      <c r="AJ201" s="90" t="e">
        <f>IF(Table134237122[[#This Row],[Mean Change]]=1,$T201-(Table134237122[[#This Row],[Standard Deviation]]*3),#N/A)</f>
        <v>#N/A</v>
      </c>
      <c r="AK201" s="90" t="e">
        <f>IF(Table134237122[[#This Row],[Mean Change]]=2,(Table134237122[[#This Row],[Standard Deviation]]*3)+$T201,#N/A)</f>
        <v>#N/A</v>
      </c>
      <c r="AL201" s="90" t="e">
        <f>IF(Table134237122[[#This Row],[Mean Change]]=2,$T201-(Table134237122[[#This Row],[Standard Deviation]]*3),#N/A)</f>
        <v>#N/A</v>
      </c>
      <c r="AM201" s="90" t="e">
        <f>IF(Table134237122[[#This Row],[Mean Change]]=3,(Table134237122[[#This Row],[Standard Deviation]]*3)+$T201,#N/A)</f>
        <v>#N/A</v>
      </c>
      <c r="AN201" s="90" t="e">
        <f>IF(Table134237122[[#This Row],[Mean Change]]=3,$T201-(Table134237122[[#This Row],[Standard Deviation]]*3),#N/A)</f>
        <v>#N/A</v>
      </c>
      <c r="AO201" s="55">
        <v>0.71613171756220007</v>
      </c>
      <c r="AP201" s="55">
        <v>0.6952282824378001</v>
      </c>
      <c r="AQ201" s="90" t="e">
        <f>IF(Table134237122[[#This Row],[Mean Change]]=5,(Table134237122[[#This Row],[Standard Deviation]]*3)+$T201,#N/A)</f>
        <v>#N/A</v>
      </c>
      <c r="AR201" s="90" t="e">
        <f>IF(Table134237122[[#This Row],[Mean Change]]=5,$T201-(Table134237122[[#This Row],[Standard Deviation]]*3),#N/A)</f>
        <v>#N/A</v>
      </c>
    </row>
    <row r="202" spans="2:44" ht="12.75" customHeight="1" x14ac:dyDescent="0.25">
      <c r="B202" s="9"/>
      <c r="C202" s="80"/>
      <c r="D202" s="81"/>
      <c r="E202" s="81" t="e">
        <f>IF(Table134237122[[#This Row],[Variable Name]]="",#N/A,Table134237122[[#This Row],[Variable Name]])</f>
        <v>#N/A</v>
      </c>
      <c r="F202" s="82" t="str">
        <f>IFERROR(IF(Table134237122[[#This Row],[Variable Name]]="","",IF(AG201&lt;&gt;AG202,"",ABS(Table134237122[[#This Row],[Variable Name]]-C201))),"")</f>
        <v/>
      </c>
      <c r="G202" s="83" t="e">
        <f>IF(Table134237122[[#This Row],[Mean Change]]=1,AVERAGEIFS(Table134237122[MR],Table134237122[Mean Change],1),#N/A)</f>
        <v>#N/A</v>
      </c>
      <c r="H202" s="83" t="e">
        <f>IF(Table134237122[[#This Row],[Mean Change]]=2,AVERAGEIFS(Table134237122[MR],Table134237122[Mean Change],2),#N/A)</f>
        <v>#N/A</v>
      </c>
      <c r="I202" s="83" t="e">
        <f>IF(Table134237122[[#This Row],[Mean Change]]=3,AVERAGEIFS(Table134237122[MR],Table134237122[Mean Change],3),#N/A)</f>
        <v>#N/A</v>
      </c>
      <c r="J202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2" s="84" t="str">
        <f>IF(ISERROR(Table134237122[[#This Row],[Mean Change]]),"",IF(Table134237122[[#This Row],[Variable Name]]="","",IF(Table134237122[[#This Row],[Mean Change]]=1,Table134237122[Variable Name],"")))</f>
        <v/>
      </c>
      <c r="L202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2" s="84" t="str">
        <f>IF(ISERROR(Table134237122[[#This Row],[Mean Change]]),"",IF(Table134237122[[#This Row],[Variable Name]]="","",IF(Table134237122[[#This Row],[Mean Change]]=2,Table134237122[Variable Name],"")))</f>
        <v/>
      </c>
      <c r="N202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2" s="84" t="str">
        <f>IF(ISERROR(Table134237122[[#This Row],[Mean Change]]),"",IF(Table134237122[[#This Row],[Variable Name]]="","",IF(Table134237122[[#This Row],[Mean Change]]=3,Table134237122[Variable Name],"")))</f>
        <v/>
      </c>
      <c r="P202" s="76">
        <v>0.70567999999999997</v>
      </c>
      <c r="Q202" s="84" t="str">
        <f>IF(ISERROR(Table134237122[[#This Row],[Mean Change]]),"",IF(Table134237122[[#This Row],[Variable Name]]="","",IF(Table134237122[[#This Row],[Mean Change]]=4,Table134237122[Variable Name],"")))</f>
        <v/>
      </c>
      <c r="R202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2" s="84" t="str">
        <f>IF(ISERROR(Table134237122[[#This Row],[Mean Change]]),"",IF(Table134237122[[#This Row],[Variable Name]]="","",IF(Table134237122[[#This Row],[Mean Change]]=5,Table134237122[Variable Name],"")))</f>
        <v/>
      </c>
      <c r="T202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2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2" s="86" t="e">
        <f>IF(Table134237122[[#This Row],[Mean Change]]=1,AVERAGEIFS(Table134237122[MR],Table134237122[MR],"&lt;"&amp;Table134237122[[#This Row],[UL MR]],Table134237122[Mean Change],1),#N/A)</f>
        <v>#N/A</v>
      </c>
      <c r="W202" s="86" t="e">
        <f>IF(Table134237122[[#This Row],[Mean Change]]=2,AVERAGEIFS(Table134237122[MR],Table134237122[MR],"&lt;"&amp;Table134237122[[#This Row],[UL MR]],Table134237122[Mean Change],2),#N/A)</f>
        <v>#N/A</v>
      </c>
      <c r="X202" s="86" t="e">
        <f>IF(Table134237122[[#This Row],[Mean Change]]=3,AVERAGEIFS(Table134237122[MR],Table134237122[MR],"&lt;"&amp;Table134237122[[#This Row],[UL MR]],Table134237122[Mean Change],3),#N/A)</f>
        <v>#N/A</v>
      </c>
      <c r="Y202" s="86" t="e">
        <f>Table134237122[[#This Row],[Process Mean]]+(2.66*Table134237122[[#This Row],[MR Bar]])</f>
        <v>#N/A</v>
      </c>
      <c r="Z202" s="86" t="e">
        <f>Table134237122[[#This Row],[2nd Mean]]+(2.66*Table134237122[[#This Row],[MR Bar 2]])</f>
        <v>#N/A</v>
      </c>
      <c r="AA202" s="86" t="e">
        <f>Table134237122[[#This Row],[3rd Mean]]+(2.66*Table134237122[[#This Row],[MR Bar 3]])</f>
        <v>#N/A</v>
      </c>
      <c r="AB202" s="86" t="e">
        <f>Table134237122[[#This Row],[Process Mean]]-(2.66*Table134237122[[#This Row],[MR Bar]])</f>
        <v>#N/A</v>
      </c>
      <c r="AC202" s="86" t="e">
        <f>Table134237122[[#This Row],[2nd Mean]]-(2.66*Table134237122[[#This Row],[MR Bar 2]])</f>
        <v>#N/A</v>
      </c>
      <c r="AD202" s="86" t="e">
        <f>Table134237122[[#This Row],[3rd Mean]]-(2.66*Table134237122[[#This Row],[MR Bar 3]])</f>
        <v>#N/A</v>
      </c>
      <c r="AE202" s="86" t="e">
        <f>IF(Table134237122[[#This Row],[Date]]="",#N/A,IF(Table134237122[[#This Row],[Date]]&lt;$BS$26,#N/A,$BP$26))</f>
        <v>#N/A</v>
      </c>
      <c r="AF202" s="87">
        <f>MAX(Table134237122[Cohort Size])*2</f>
        <v>1264</v>
      </c>
      <c r="AG202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2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2" s="90" t="e">
        <f>IF(Table134237122[[#This Row],[Mean Change]]=1,(Table134237122[[#This Row],[Standard Deviation]]*3)+$T202,#N/A)</f>
        <v>#N/A</v>
      </c>
      <c r="AJ202" s="90" t="e">
        <f>IF(Table134237122[[#This Row],[Mean Change]]=1,$T202-(Table134237122[[#This Row],[Standard Deviation]]*3),#N/A)</f>
        <v>#N/A</v>
      </c>
      <c r="AK202" s="90" t="e">
        <f>IF(Table134237122[[#This Row],[Mean Change]]=2,(Table134237122[[#This Row],[Standard Deviation]]*3)+$T202,#N/A)</f>
        <v>#N/A</v>
      </c>
      <c r="AL202" s="90" t="e">
        <f>IF(Table134237122[[#This Row],[Mean Change]]=2,$T202-(Table134237122[[#This Row],[Standard Deviation]]*3),#N/A)</f>
        <v>#N/A</v>
      </c>
      <c r="AM202" s="90" t="e">
        <f>IF(Table134237122[[#This Row],[Mean Change]]=3,(Table134237122[[#This Row],[Standard Deviation]]*3)+$T202,#N/A)</f>
        <v>#N/A</v>
      </c>
      <c r="AN202" s="90" t="e">
        <f>IF(Table134237122[[#This Row],[Mean Change]]=3,$T202-(Table134237122[[#This Row],[Standard Deviation]]*3),#N/A)</f>
        <v>#N/A</v>
      </c>
      <c r="AO202" s="55">
        <v>0.71613171756220007</v>
      </c>
      <c r="AP202" s="55">
        <v>0.6952282824378001</v>
      </c>
      <c r="AQ202" s="90" t="e">
        <f>IF(Table134237122[[#This Row],[Mean Change]]=5,(Table134237122[[#This Row],[Standard Deviation]]*3)+$T202,#N/A)</f>
        <v>#N/A</v>
      </c>
      <c r="AR202" s="90" t="e">
        <f>IF(Table134237122[[#This Row],[Mean Change]]=5,$T202-(Table134237122[[#This Row],[Standard Deviation]]*3),#N/A)</f>
        <v>#N/A</v>
      </c>
    </row>
    <row r="203" spans="2:44" ht="12.75" customHeight="1" x14ac:dyDescent="0.25">
      <c r="B203" s="9"/>
      <c r="C203" s="80"/>
      <c r="D203" s="81"/>
      <c r="E203" s="81" t="e">
        <f>IF(Table134237122[[#This Row],[Variable Name]]="",#N/A,Table134237122[[#This Row],[Variable Name]])</f>
        <v>#N/A</v>
      </c>
      <c r="F203" s="82" t="str">
        <f>IFERROR(IF(Table134237122[[#This Row],[Variable Name]]="","",IF(AG202&lt;&gt;AG203,"",ABS(Table134237122[[#This Row],[Variable Name]]-C202))),"")</f>
        <v/>
      </c>
      <c r="G203" s="83" t="e">
        <f>IF(Table134237122[[#This Row],[Mean Change]]=1,AVERAGEIFS(Table134237122[MR],Table134237122[Mean Change],1),#N/A)</f>
        <v>#N/A</v>
      </c>
      <c r="H203" s="83" t="e">
        <f>IF(Table134237122[[#This Row],[Mean Change]]=2,AVERAGEIFS(Table134237122[MR],Table134237122[Mean Change],2),#N/A)</f>
        <v>#N/A</v>
      </c>
      <c r="I203" s="83" t="e">
        <f>IF(Table134237122[[#This Row],[Mean Change]]=3,AVERAGEIFS(Table134237122[MR],Table134237122[Mean Change],3),#N/A)</f>
        <v>#N/A</v>
      </c>
      <c r="J203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3" s="84" t="str">
        <f>IF(ISERROR(Table134237122[[#This Row],[Mean Change]]),"",IF(Table134237122[[#This Row],[Variable Name]]="","",IF(Table134237122[[#This Row],[Mean Change]]=1,Table134237122[Variable Name],"")))</f>
        <v/>
      </c>
      <c r="L203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3" s="84" t="str">
        <f>IF(ISERROR(Table134237122[[#This Row],[Mean Change]]),"",IF(Table134237122[[#This Row],[Variable Name]]="","",IF(Table134237122[[#This Row],[Mean Change]]=2,Table134237122[Variable Name],"")))</f>
        <v/>
      </c>
      <c r="N203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3" s="84" t="str">
        <f>IF(ISERROR(Table134237122[[#This Row],[Mean Change]]),"",IF(Table134237122[[#This Row],[Variable Name]]="","",IF(Table134237122[[#This Row],[Mean Change]]=3,Table134237122[Variable Name],"")))</f>
        <v/>
      </c>
      <c r="P203" s="76">
        <v>0.70567999999999997</v>
      </c>
      <c r="Q203" s="84" t="str">
        <f>IF(ISERROR(Table134237122[[#This Row],[Mean Change]]),"",IF(Table134237122[[#This Row],[Variable Name]]="","",IF(Table134237122[[#This Row],[Mean Change]]=4,Table134237122[Variable Name],"")))</f>
        <v/>
      </c>
      <c r="R203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3" s="84" t="str">
        <f>IF(ISERROR(Table134237122[[#This Row],[Mean Change]]),"",IF(Table134237122[[#This Row],[Variable Name]]="","",IF(Table134237122[[#This Row],[Mean Change]]=5,Table134237122[Variable Name],"")))</f>
        <v/>
      </c>
      <c r="T203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3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3" s="86" t="e">
        <f>IF(Table134237122[[#This Row],[Mean Change]]=1,AVERAGEIFS(Table134237122[MR],Table134237122[MR],"&lt;"&amp;Table134237122[[#This Row],[UL MR]],Table134237122[Mean Change],1),#N/A)</f>
        <v>#N/A</v>
      </c>
      <c r="W203" s="86" t="e">
        <f>IF(Table134237122[[#This Row],[Mean Change]]=2,AVERAGEIFS(Table134237122[MR],Table134237122[MR],"&lt;"&amp;Table134237122[[#This Row],[UL MR]],Table134237122[Mean Change],2),#N/A)</f>
        <v>#N/A</v>
      </c>
      <c r="X203" s="86" t="e">
        <f>IF(Table134237122[[#This Row],[Mean Change]]=3,AVERAGEIFS(Table134237122[MR],Table134237122[MR],"&lt;"&amp;Table134237122[[#This Row],[UL MR]],Table134237122[Mean Change],3),#N/A)</f>
        <v>#N/A</v>
      </c>
      <c r="Y203" s="86" t="e">
        <f>Table134237122[[#This Row],[Process Mean]]+(2.66*Table134237122[[#This Row],[MR Bar]])</f>
        <v>#N/A</v>
      </c>
      <c r="Z203" s="86" t="e">
        <f>Table134237122[[#This Row],[2nd Mean]]+(2.66*Table134237122[[#This Row],[MR Bar 2]])</f>
        <v>#N/A</v>
      </c>
      <c r="AA203" s="86" t="e">
        <f>Table134237122[[#This Row],[3rd Mean]]+(2.66*Table134237122[[#This Row],[MR Bar 3]])</f>
        <v>#N/A</v>
      </c>
      <c r="AB203" s="86" t="e">
        <f>Table134237122[[#This Row],[Process Mean]]-(2.66*Table134237122[[#This Row],[MR Bar]])</f>
        <v>#N/A</v>
      </c>
      <c r="AC203" s="86" t="e">
        <f>Table134237122[[#This Row],[2nd Mean]]-(2.66*Table134237122[[#This Row],[MR Bar 2]])</f>
        <v>#N/A</v>
      </c>
      <c r="AD203" s="86" t="e">
        <f>Table134237122[[#This Row],[3rd Mean]]-(2.66*Table134237122[[#This Row],[MR Bar 3]])</f>
        <v>#N/A</v>
      </c>
      <c r="AE203" s="86" t="e">
        <f>IF(Table134237122[[#This Row],[Date]]="",#N/A,IF(Table134237122[[#This Row],[Date]]&lt;$BS$26,#N/A,$BP$26))</f>
        <v>#N/A</v>
      </c>
      <c r="AF203" s="87">
        <f>MAX(Table134237122[Cohort Size])*2</f>
        <v>1264</v>
      </c>
      <c r="AG203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3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3" s="90" t="e">
        <f>IF(Table134237122[[#This Row],[Mean Change]]=1,(Table134237122[[#This Row],[Standard Deviation]]*3)+$T203,#N/A)</f>
        <v>#N/A</v>
      </c>
      <c r="AJ203" s="90" t="e">
        <f>IF(Table134237122[[#This Row],[Mean Change]]=1,$T203-(Table134237122[[#This Row],[Standard Deviation]]*3),#N/A)</f>
        <v>#N/A</v>
      </c>
      <c r="AK203" s="90" t="e">
        <f>IF(Table134237122[[#This Row],[Mean Change]]=2,(Table134237122[[#This Row],[Standard Deviation]]*3)+$T203,#N/A)</f>
        <v>#N/A</v>
      </c>
      <c r="AL203" s="90" t="e">
        <f>IF(Table134237122[[#This Row],[Mean Change]]=2,$T203-(Table134237122[[#This Row],[Standard Deviation]]*3),#N/A)</f>
        <v>#N/A</v>
      </c>
      <c r="AM203" s="90" t="e">
        <f>IF(Table134237122[[#This Row],[Mean Change]]=3,(Table134237122[[#This Row],[Standard Deviation]]*3)+$T203,#N/A)</f>
        <v>#N/A</v>
      </c>
      <c r="AN203" s="90" t="e">
        <f>IF(Table134237122[[#This Row],[Mean Change]]=3,$T203-(Table134237122[[#This Row],[Standard Deviation]]*3),#N/A)</f>
        <v>#N/A</v>
      </c>
      <c r="AO203" s="55">
        <v>0.71613171756220007</v>
      </c>
      <c r="AP203" s="55">
        <v>0.6952282824378001</v>
      </c>
      <c r="AQ203" s="90" t="e">
        <f>IF(Table134237122[[#This Row],[Mean Change]]=5,(Table134237122[[#This Row],[Standard Deviation]]*3)+$T203,#N/A)</f>
        <v>#N/A</v>
      </c>
      <c r="AR203" s="90" t="e">
        <f>IF(Table134237122[[#This Row],[Mean Change]]=5,$T203-(Table134237122[[#This Row],[Standard Deviation]]*3),#N/A)</f>
        <v>#N/A</v>
      </c>
    </row>
    <row r="204" spans="2:44" ht="12.75" customHeight="1" x14ac:dyDescent="0.25">
      <c r="B204" s="9"/>
      <c r="C204" s="80"/>
      <c r="D204" s="81"/>
      <c r="E204" s="81" t="e">
        <f>IF(Table134237122[[#This Row],[Variable Name]]="",#N/A,Table134237122[[#This Row],[Variable Name]])</f>
        <v>#N/A</v>
      </c>
      <c r="F204" s="82" t="str">
        <f>IFERROR(IF(Table134237122[[#This Row],[Variable Name]]="","",IF(AG203&lt;&gt;AG204,"",ABS(Table134237122[[#This Row],[Variable Name]]-C203))),"")</f>
        <v/>
      </c>
      <c r="G204" s="83" t="e">
        <f>IF(Table134237122[[#This Row],[Mean Change]]=1,AVERAGEIFS(Table134237122[MR],Table134237122[Mean Change],1),#N/A)</f>
        <v>#N/A</v>
      </c>
      <c r="H204" s="83" t="e">
        <f>IF(Table134237122[[#This Row],[Mean Change]]=2,AVERAGEIFS(Table134237122[MR],Table134237122[Mean Change],2),#N/A)</f>
        <v>#N/A</v>
      </c>
      <c r="I204" s="83" t="e">
        <f>IF(Table134237122[[#This Row],[Mean Change]]=3,AVERAGEIFS(Table134237122[MR],Table134237122[Mean Change],3),#N/A)</f>
        <v>#N/A</v>
      </c>
      <c r="J204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4" s="84" t="str">
        <f>IF(ISERROR(Table134237122[[#This Row],[Mean Change]]),"",IF(Table134237122[[#This Row],[Variable Name]]="","",IF(Table134237122[[#This Row],[Mean Change]]=1,Table134237122[Variable Name],"")))</f>
        <v/>
      </c>
      <c r="L204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4" s="84" t="str">
        <f>IF(ISERROR(Table134237122[[#This Row],[Mean Change]]),"",IF(Table134237122[[#This Row],[Variable Name]]="","",IF(Table134237122[[#This Row],[Mean Change]]=2,Table134237122[Variable Name],"")))</f>
        <v/>
      </c>
      <c r="N204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4" s="84" t="str">
        <f>IF(ISERROR(Table134237122[[#This Row],[Mean Change]]),"",IF(Table134237122[[#This Row],[Variable Name]]="","",IF(Table134237122[[#This Row],[Mean Change]]=3,Table134237122[Variable Name],"")))</f>
        <v/>
      </c>
      <c r="P204" s="76">
        <v>0.70567999999999997</v>
      </c>
      <c r="Q204" s="84" t="str">
        <f>IF(ISERROR(Table134237122[[#This Row],[Mean Change]]),"",IF(Table134237122[[#This Row],[Variable Name]]="","",IF(Table134237122[[#This Row],[Mean Change]]=4,Table134237122[Variable Name],"")))</f>
        <v/>
      </c>
      <c r="R204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4" s="84" t="str">
        <f>IF(ISERROR(Table134237122[[#This Row],[Mean Change]]),"",IF(Table134237122[[#This Row],[Variable Name]]="","",IF(Table134237122[[#This Row],[Mean Change]]=5,Table134237122[Variable Name],"")))</f>
        <v/>
      </c>
      <c r="T204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4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4" s="86" t="e">
        <f>IF(Table134237122[[#This Row],[Mean Change]]=1,AVERAGEIFS(Table134237122[MR],Table134237122[MR],"&lt;"&amp;Table134237122[[#This Row],[UL MR]],Table134237122[Mean Change],1),#N/A)</f>
        <v>#N/A</v>
      </c>
      <c r="W204" s="86" t="e">
        <f>IF(Table134237122[[#This Row],[Mean Change]]=2,AVERAGEIFS(Table134237122[MR],Table134237122[MR],"&lt;"&amp;Table134237122[[#This Row],[UL MR]],Table134237122[Mean Change],2),#N/A)</f>
        <v>#N/A</v>
      </c>
      <c r="X204" s="86" t="e">
        <f>IF(Table134237122[[#This Row],[Mean Change]]=3,AVERAGEIFS(Table134237122[MR],Table134237122[MR],"&lt;"&amp;Table134237122[[#This Row],[UL MR]],Table134237122[Mean Change],3),#N/A)</f>
        <v>#N/A</v>
      </c>
      <c r="Y204" s="86" t="e">
        <f>Table134237122[[#This Row],[Process Mean]]+(2.66*Table134237122[[#This Row],[MR Bar]])</f>
        <v>#N/A</v>
      </c>
      <c r="Z204" s="86" t="e">
        <f>Table134237122[[#This Row],[2nd Mean]]+(2.66*Table134237122[[#This Row],[MR Bar 2]])</f>
        <v>#N/A</v>
      </c>
      <c r="AA204" s="86" t="e">
        <f>Table134237122[[#This Row],[3rd Mean]]+(2.66*Table134237122[[#This Row],[MR Bar 3]])</f>
        <v>#N/A</v>
      </c>
      <c r="AB204" s="86" t="e">
        <f>Table134237122[[#This Row],[Process Mean]]-(2.66*Table134237122[[#This Row],[MR Bar]])</f>
        <v>#N/A</v>
      </c>
      <c r="AC204" s="86" t="e">
        <f>Table134237122[[#This Row],[2nd Mean]]-(2.66*Table134237122[[#This Row],[MR Bar 2]])</f>
        <v>#N/A</v>
      </c>
      <c r="AD204" s="86" t="e">
        <f>Table134237122[[#This Row],[3rd Mean]]-(2.66*Table134237122[[#This Row],[MR Bar 3]])</f>
        <v>#N/A</v>
      </c>
      <c r="AE204" s="86" t="e">
        <f>IF(Table134237122[[#This Row],[Date]]="",#N/A,IF(Table134237122[[#This Row],[Date]]&lt;$BS$26,#N/A,$BP$26))</f>
        <v>#N/A</v>
      </c>
      <c r="AF204" s="87">
        <f>MAX(Table134237122[Cohort Size])*2</f>
        <v>1264</v>
      </c>
      <c r="AG204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4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4" s="90" t="e">
        <f>IF(Table134237122[[#This Row],[Mean Change]]=1,(Table134237122[[#This Row],[Standard Deviation]]*3)+$T204,#N/A)</f>
        <v>#N/A</v>
      </c>
      <c r="AJ204" s="90" t="e">
        <f>IF(Table134237122[[#This Row],[Mean Change]]=1,$T204-(Table134237122[[#This Row],[Standard Deviation]]*3),#N/A)</f>
        <v>#N/A</v>
      </c>
      <c r="AK204" s="90" t="e">
        <f>IF(Table134237122[[#This Row],[Mean Change]]=2,(Table134237122[[#This Row],[Standard Deviation]]*3)+$T204,#N/A)</f>
        <v>#N/A</v>
      </c>
      <c r="AL204" s="90" t="e">
        <f>IF(Table134237122[[#This Row],[Mean Change]]=2,$T204-(Table134237122[[#This Row],[Standard Deviation]]*3),#N/A)</f>
        <v>#N/A</v>
      </c>
      <c r="AM204" s="90" t="e">
        <f>IF(Table134237122[[#This Row],[Mean Change]]=3,(Table134237122[[#This Row],[Standard Deviation]]*3)+$T204,#N/A)</f>
        <v>#N/A</v>
      </c>
      <c r="AN204" s="90" t="e">
        <f>IF(Table134237122[[#This Row],[Mean Change]]=3,$T204-(Table134237122[[#This Row],[Standard Deviation]]*3),#N/A)</f>
        <v>#N/A</v>
      </c>
      <c r="AO204" s="55">
        <v>0.71613171756220007</v>
      </c>
      <c r="AP204" s="55">
        <v>0.6952282824378001</v>
      </c>
      <c r="AQ204" s="90" t="e">
        <f>IF(Table134237122[[#This Row],[Mean Change]]=5,(Table134237122[[#This Row],[Standard Deviation]]*3)+$T204,#N/A)</f>
        <v>#N/A</v>
      </c>
      <c r="AR204" s="90" t="e">
        <f>IF(Table134237122[[#This Row],[Mean Change]]=5,$T204-(Table134237122[[#This Row],[Standard Deviation]]*3),#N/A)</f>
        <v>#N/A</v>
      </c>
    </row>
    <row r="205" spans="2:44" ht="12.75" customHeight="1" x14ac:dyDescent="0.25">
      <c r="B205" s="9"/>
      <c r="C205" s="80"/>
      <c r="D205" s="81"/>
      <c r="E205" s="81" t="e">
        <f>IF(Table134237122[[#This Row],[Variable Name]]="",#N/A,Table134237122[[#This Row],[Variable Name]])</f>
        <v>#N/A</v>
      </c>
      <c r="F205" s="82" t="str">
        <f>IFERROR(IF(Table134237122[[#This Row],[Variable Name]]="","",IF(AG204&lt;&gt;AG205,"",ABS(Table134237122[[#This Row],[Variable Name]]-C204))),"")</f>
        <v/>
      </c>
      <c r="G205" s="83" t="e">
        <f>IF(Table134237122[[#This Row],[Mean Change]]=1,AVERAGEIFS(Table134237122[MR],Table134237122[Mean Change],1),#N/A)</f>
        <v>#N/A</v>
      </c>
      <c r="H205" s="83" t="e">
        <f>IF(Table134237122[[#This Row],[Mean Change]]=2,AVERAGEIFS(Table134237122[MR],Table134237122[Mean Change],2),#N/A)</f>
        <v>#N/A</v>
      </c>
      <c r="I205" s="83" t="e">
        <f>IF(Table134237122[[#This Row],[Mean Change]]=3,AVERAGEIFS(Table134237122[MR],Table134237122[Mean Change],3),#N/A)</f>
        <v>#N/A</v>
      </c>
      <c r="J205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5" s="84" t="str">
        <f>IF(ISERROR(Table134237122[[#This Row],[Mean Change]]),"",IF(Table134237122[[#This Row],[Variable Name]]="","",IF(Table134237122[[#This Row],[Mean Change]]=1,Table134237122[Variable Name],"")))</f>
        <v/>
      </c>
      <c r="L205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5" s="84" t="str">
        <f>IF(ISERROR(Table134237122[[#This Row],[Mean Change]]),"",IF(Table134237122[[#This Row],[Variable Name]]="","",IF(Table134237122[[#This Row],[Mean Change]]=2,Table134237122[Variable Name],"")))</f>
        <v/>
      </c>
      <c r="N205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5" s="84" t="str">
        <f>IF(ISERROR(Table134237122[[#This Row],[Mean Change]]),"",IF(Table134237122[[#This Row],[Variable Name]]="","",IF(Table134237122[[#This Row],[Mean Change]]=3,Table134237122[Variable Name],"")))</f>
        <v/>
      </c>
      <c r="P205" s="76">
        <v>0.70567999999999997</v>
      </c>
      <c r="Q205" s="84" t="str">
        <f>IF(ISERROR(Table134237122[[#This Row],[Mean Change]]),"",IF(Table134237122[[#This Row],[Variable Name]]="","",IF(Table134237122[[#This Row],[Mean Change]]=4,Table134237122[Variable Name],"")))</f>
        <v/>
      </c>
      <c r="R205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5" s="84" t="str">
        <f>IF(ISERROR(Table134237122[[#This Row],[Mean Change]]),"",IF(Table134237122[[#This Row],[Variable Name]]="","",IF(Table134237122[[#This Row],[Mean Change]]=5,Table134237122[Variable Name],"")))</f>
        <v/>
      </c>
      <c r="T205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5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5" s="86" t="e">
        <f>IF(Table134237122[[#This Row],[Mean Change]]=1,AVERAGEIFS(Table134237122[MR],Table134237122[MR],"&lt;"&amp;Table134237122[[#This Row],[UL MR]],Table134237122[Mean Change],1),#N/A)</f>
        <v>#N/A</v>
      </c>
      <c r="W205" s="86" t="e">
        <f>IF(Table134237122[[#This Row],[Mean Change]]=2,AVERAGEIFS(Table134237122[MR],Table134237122[MR],"&lt;"&amp;Table134237122[[#This Row],[UL MR]],Table134237122[Mean Change],2),#N/A)</f>
        <v>#N/A</v>
      </c>
      <c r="X205" s="86" t="e">
        <f>IF(Table134237122[[#This Row],[Mean Change]]=3,AVERAGEIFS(Table134237122[MR],Table134237122[MR],"&lt;"&amp;Table134237122[[#This Row],[UL MR]],Table134237122[Mean Change],3),#N/A)</f>
        <v>#N/A</v>
      </c>
      <c r="Y205" s="86" t="e">
        <f>Table134237122[[#This Row],[Process Mean]]+(2.66*Table134237122[[#This Row],[MR Bar]])</f>
        <v>#N/A</v>
      </c>
      <c r="Z205" s="86" t="e">
        <f>Table134237122[[#This Row],[2nd Mean]]+(2.66*Table134237122[[#This Row],[MR Bar 2]])</f>
        <v>#N/A</v>
      </c>
      <c r="AA205" s="86" t="e">
        <f>Table134237122[[#This Row],[3rd Mean]]+(2.66*Table134237122[[#This Row],[MR Bar 3]])</f>
        <v>#N/A</v>
      </c>
      <c r="AB205" s="86" t="e">
        <f>Table134237122[[#This Row],[Process Mean]]-(2.66*Table134237122[[#This Row],[MR Bar]])</f>
        <v>#N/A</v>
      </c>
      <c r="AC205" s="86" t="e">
        <f>Table134237122[[#This Row],[2nd Mean]]-(2.66*Table134237122[[#This Row],[MR Bar 2]])</f>
        <v>#N/A</v>
      </c>
      <c r="AD205" s="86" t="e">
        <f>Table134237122[[#This Row],[3rd Mean]]-(2.66*Table134237122[[#This Row],[MR Bar 3]])</f>
        <v>#N/A</v>
      </c>
      <c r="AE205" s="86" t="e">
        <f>IF(Table134237122[[#This Row],[Date]]="",#N/A,IF(Table134237122[[#This Row],[Date]]&lt;$BS$26,#N/A,$BP$26))</f>
        <v>#N/A</v>
      </c>
      <c r="AF205" s="87">
        <f>MAX(Table134237122[Cohort Size])*2</f>
        <v>1264</v>
      </c>
      <c r="AG205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5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5" s="90" t="e">
        <f>IF(Table134237122[[#This Row],[Mean Change]]=1,(Table134237122[[#This Row],[Standard Deviation]]*3)+$T205,#N/A)</f>
        <v>#N/A</v>
      </c>
      <c r="AJ205" s="90" t="e">
        <f>IF(Table134237122[[#This Row],[Mean Change]]=1,$T205-(Table134237122[[#This Row],[Standard Deviation]]*3),#N/A)</f>
        <v>#N/A</v>
      </c>
      <c r="AK205" s="90" t="e">
        <f>IF(Table134237122[[#This Row],[Mean Change]]=2,(Table134237122[[#This Row],[Standard Deviation]]*3)+$T205,#N/A)</f>
        <v>#N/A</v>
      </c>
      <c r="AL205" s="90" t="e">
        <f>IF(Table134237122[[#This Row],[Mean Change]]=2,$T205-(Table134237122[[#This Row],[Standard Deviation]]*3),#N/A)</f>
        <v>#N/A</v>
      </c>
      <c r="AM205" s="90" t="e">
        <f>IF(Table134237122[[#This Row],[Mean Change]]=3,(Table134237122[[#This Row],[Standard Deviation]]*3)+$T205,#N/A)</f>
        <v>#N/A</v>
      </c>
      <c r="AN205" s="90" t="e">
        <f>IF(Table134237122[[#This Row],[Mean Change]]=3,$T205-(Table134237122[[#This Row],[Standard Deviation]]*3),#N/A)</f>
        <v>#N/A</v>
      </c>
      <c r="AO205" s="55">
        <v>0.71613171756220007</v>
      </c>
      <c r="AP205" s="55">
        <v>0.6952282824378001</v>
      </c>
      <c r="AQ205" s="90" t="e">
        <f>IF(Table134237122[[#This Row],[Mean Change]]=5,(Table134237122[[#This Row],[Standard Deviation]]*3)+$T205,#N/A)</f>
        <v>#N/A</v>
      </c>
      <c r="AR205" s="90" t="e">
        <f>IF(Table134237122[[#This Row],[Mean Change]]=5,$T205-(Table134237122[[#This Row],[Standard Deviation]]*3),#N/A)</f>
        <v>#N/A</v>
      </c>
    </row>
    <row r="206" spans="2:44" ht="12.75" customHeight="1" x14ac:dyDescent="0.25">
      <c r="B206" s="9"/>
      <c r="C206" s="80"/>
      <c r="D206" s="81"/>
      <c r="E206" s="81" t="e">
        <f>IF(Table134237122[[#This Row],[Variable Name]]="",#N/A,Table134237122[[#This Row],[Variable Name]])</f>
        <v>#N/A</v>
      </c>
      <c r="F206" s="82" t="str">
        <f>IFERROR(IF(Table134237122[[#This Row],[Variable Name]]="","",IF(AG205&lt;&gt;AG206,"",ABS(Table134237122[[#This Row],[Variable Name]]-C205))),"")</f>
        <v/>
      </c>
      <c r="G206" s="83" t="e">
        <f>IF(Table134237122[[#This Row],[Mean Change]]=1,AVERAGEIFS(Table134237122[MR],Table134237122[Mean Change],1),#N/A)</f>
        <v>#N/A</v>
      </c>
      <c r="H206" s="83" t="e">
        <f>IF(Table134237122[[#This Row],[Mean Change]]=2,AVERAGEIFS(Table134237122[MR],Table134237122[Mean Change],2),#N/A)</f>
        <v>#N/A</v>
      </c>
      <c r="I206" s="83" t="e">
        <f>IF(Table134237122[[#This Row],[Mean Change]]=3,AVERAGEIFS(Table134237122[MR],Table134237122[Mean Change],3),#N/A)</f>
        <v>#N/A</v>
      </c>
      <c r="J206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6" s="84" t="str">
        <f>IF(ISERROR(Table134237122[[#This Row],[Mean Change]]),"",IF(Table134237122[[#This Row],[Variable Name]]="","",IF(Table134237122[[#This Row],[Mean Change]]=1,Table134237122[Variable Name],"")))</f>
        <v/>
      </c>
      <c r="L206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6" s="84" t="str">
        <f>IF(ISERROR(Table134237122[[#This Row],[Mean Change]]),"",IF(Table134237122[[#This Row],[Variable Name]]="","",IF(Table134237122[[#This Row],[Mean Change]]=2,Table134237122[Variable Name],"")))</f>
        <v/>
      </c>
      <c r="N206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6" s="84" t="str">
        <f>IF(ISERROR(Table134237122[[#This Row],[Mean Change]]),"",IF(Table134237122[[#This Row],[Variable Name]]="","",IF(Table134237122[[#This Row],[Mean Change]]=3,Table134237122[Variable Name],"")))</f>
        <v/>
      </c>
      <c r="P206" s="76">
        <v>0.70567999999999997</v>
      </c>
      <c r="Q206" s="84" t="str">
        <f>IF(ISERROR(Table134237122[[#This Row],[Mean Change]]),"",IF(Table134237122[[#This Row],[Variable Name]]="","",IF(Table134237122[[#This Row],[Mean Change]]=4,Table134237122[Variable Name],"")))</f>
        <v/>
      </c>
      <c r="R206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6" s="84" t="str">
        <f>IF(ISERROR(Table134237122[[#This Row],[Mean Change]]),"",IF(Table134237122[[#This Row],[Variable Name]]="","",IF(Table134237122[[#This Row],[Mean Change]]=5,Table134237122[Variable Name],"")))</f>
        <v/>
      </c>
      <c r="T206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6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6" s="86" t="e">
        <f>IF(Table134237122[[#This Row],[Mean Change]]=1,AVERAGEIFS(Table134237122[MR],Table134237122[MR],"&lt;"&amp;Table134237122[[#This Row],[UL MR]],Table134237122[Mean Change],1),#N/A)</f>
        <v>#N/A</v>
      </c>
      <c r="W206" s="86" t="e">
        <f>IF(Table134237122[[#This Row],[Mean Change]]=2,AVERAGEIFS(Table134237122[MR],Table134237122[MR],"&lt;"&amp;Table134237122[[#This Row],[UL MR]],Table134237122[Mean Change],2),#N/A)</f>
        <v>#N/A</v>
      </c>
      <c r="X206" s="86" t="e">
        <f>IF(Table134237122[[#This Row],[Mean Change]]=3,AVERAGEIFS(Table134237122[MR],Table134237122[MR],"&lt;"&amp;Table134237122[[#This Row],[UL MR]],Table134237122[Mean Change],3),#N/A)</f>
        <v>#N/A</v>
      </c>
      <c r="Y206" s="86" t="e">
        <f>Table134237122[[#This Row],[Process Mean]]+(2.66*Table134237122[[#This Row],[MR Bar]])</f>
        <v>#N/A</v>
      </c>
      <c r="Z206" s="86" t="e">
        <f>Table134237122[[#This Row],[2nd Mean]]+(2.66*Table134237122[[#This Row],[MR Bar 2]])</f>
        <v>#N/A</v>
      </c>
      <c r="AA206" s="86" t="e">
        <f>Table134237122[[#This Row],[3rd Mean]]+(2.66*Table134237122[[#This Row],[MR Bar 3]])</f>
        <v>#N/A</v>
      </c>
      <c r="AB206" s="86" t="e">
        <f>Table134237122[[#This Row],[Process Mean]]-(2.66*Table134237122[[#This Row],[MR Bar]])</f>
        <v>#N/A</v>
      </c>
      <c r="AC206" s="86" t="e">
        <f>Table134237122[[#This Row],[2nd Mean]]-(2.66*Table134237122[[#This Row],[MR Bar 2]])</f>
        <v>#N/A</v>
      </c>
      <c r="AD206" s="86" t="e">
        <f>Table134237122[[#This Row],[3rd Mean]]-(2.66*Table134237122[[#This Row],[MR Bar 3]])</f>
        <v>#N/A</v>
      </c>
      <c r="AE206" s="86" t="e">
        <f>IF(Table134237122[[#This Row],[Date]]="",#N/A,IF(Table134237122[[#This Row],[Date]]&lt;$BS$26,#N/A,$BP$26))</f>
        <v>#N/A</v>
      </c>
      <c r="AF206" s="87">
        <f>MAX(Table134237122[Cohort Size])*2</f>
        <v>1264</v>
      </c>
      <c r="AG206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6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6" s="90" t="e">
        <f>IF(Table134237122[[#This Row],[Mean Change]]=1,(Table134237122[[#This Row],[Standard Deviation]]*3)+$T206,#N/A)</f>
        <v>#N/A</v>
      </c>
      <c r="AJ206" s="90" t="e">
        <f>IF(Table134237122[[#This Row],[Mean Change]]=1,$T206-(Table134237122[[#This Row],[Standard Deviation]]*3),#N/A)</f>
        <v>#N/A</v>
      </c>
      <c r="AK206" s="90" t="e">
        <f>IF(Table134237122[[#This Row],[Mean Change]]=2,(Table134237122[[#This Row],[Standard Deviation]]*3)+$T206,#N/A)</f>
        <v>#N/A</v>
      </c>
      <c r="AL206" s="90" t="e">
        <f>IF(Table134237122[[#This Row],[Mean Change]]=2,$T206-(Table134237122[[#This Row],[Standard Deviation]]*3),#N/A)</f>
        <v>#N/A</v>
      </c>
      <c r="AM206" s="90" t="e">
        <f>IF(Table134237122[[#This Row],[Mean Change]]=3,(Table134237122[[#This Row],[Standard Deviation]]*3)+$T206,#N/A)</f>
        <v>#N/A</v>
      </c>
      <c r="AN206" s="90" t="e">
        <f>IF(Table134237122[[#This Row],[Mean Change]]=3,$T206-(Table134237122[[#This Row],[Standard Deviation]]*3),#N/A)</f>
        <v>#N/A</v>
      </c>
      <c r="AO206" s="55">
        <v>0.71613171756220007</v>
      </c>
      <c r="AP206" s="55">
        <v>0.6952282824378001</v>
      </c>
      <c r="AQ206" s="90" t="e">
        <f>IF(Table134237122[[#This Row],[Mean Change]]=5,(Table134237122[[#This Row],[Standard Deviation]]*3)+$T206,#N/A)</f>
        <v>#N/A</v>
      </c>
      <c r="AR206" s="90" t="e">
        <f>IF(Table134237122[[#This Row],[Mean Change]]=5,$T206-(Table134237122[[#This Row],[Standard Deviation]]*3),#N/A)</f>
        <v>#N/A</v>
      </c>
    </row>
    <row r="207" spans="2:44" ht="12.75" customHeight="1" x14ac:dyDescent="0.25">
      <c r="B207" s="9"/>
      <c r="C207" s="80"/>
      <c r="D207" s="81"/>
      <c r="E207" s="81" t="e">
        <f>IF(Table134237122[[#This Row],[Variable Name]]="",#N/A,Table134237122[[#This Row],[Variable Name]])</f>
        <v>#N/A</v>
      </c>
      <c r="F207" s="82" t="str">
        <f>IFERROR(IF(Table134237122[[#This Row],[Variable Name]]="","",IF(AG206&lt;&gt;AG207,"",ABS(Table134237122[[#This Row],[Variable Name]]-C206))),"")</f>
        <v/>
      </c>
      <c r="G207" s="83" t="e">
        <f>IF(Table134237122[[#This Row],[Mean Change]]=1,AVERAGEIFS(Table134237122[MR],Table134237122[Mean Change],1),#N/A)</f>
        <v>#N/A</v>
      </c>
      <c r="H207" s="83" t="e">
        <f>IF(Table134237122[[#This Row],[Mean Change]]=2,AVERAGEIFS(Table134237122[MR],Table134237122[Mean Change],2),#N/A)</f>
        <v>#N/A</v>
      </c>
      <c r="I207" s="83" t="e">
        <f>IF(Table134237122[[#This Row],[Mean Change]]=3,AVERAGEIFS(Table134237122[MR],Table134237122[Mean Change],3),#N/A)</f>
        <v>#N/A</v>
      </c>
      <c r="J207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7" s="84" t="str">
        <f>IF(ISERROR(Table134237122[[#This Row],[Mean Change]]),"",IF(Table134237122[[#This Row],[Variable Name]]="","",IF(Table134237122[[#This Row],[Mean Change]]=1,Table134237122[Variable Name],"")))</f>
        <v/>
      </c>
      <c r="L207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7" s="84" t="str">
        <f>IF(ISERROR(Table134237122[[#This Row],[Mean Change]]),"",IF(Table134237122[[#This Row],[Variable Name]]="","",IF(Table134237122[[#This Row],[Mean Change]]=2,Table134237122[Variable Name],"")))</f>
        <v/>
      </c>
      <c r="N207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7" s="84" t="str">
        <f>IF(ISERROR(Table134237122[[#This Row],[Mean Change]]),"",IF(Table134237122[[#This Row],[Variable Name]]="","",IF(Table134237122[[#This Row],[Mean Change]]=3,Table134237122[Variable Name],"")))</f>
        <v/>
      </c>
      <c r="P207" s="76">
        <v>0.70567999999999997</v>
      </c>
      <c r="Q207" s="84" t="str">
        <f>IF(ISERROR(Table134237122[[#This Row],[Mean Change]]),"",IF(Table134237122[[#This Row],[Variable Name]]="","",IF(Table134237122[[#This Row],[Mean Change]]=4,Table134237122[Variable Name],"")))</f>
        <v/>
      </c>
      <c r="R207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7" s="84" t="str">
        <f>IF(ISERROR(Table134237122[[#This Row],[Mean Change]]),"",IF(Table134237122[[#This Row],[Variable Name]]="","",IF(Table134237122[[#This Row],[Mean Change]]=5,Table134237122[Variable Name],"")))</f>
        <v/>
      </c>
      <c r="T207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7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7" s="86" t="e">
        <f>IF(Table134237122[[#This Row],[Mean Change]]=1,AVERAGEIFS(Table134237122[MR],Table134237122[MR],"&lt;"&amp;Table134237122[[#This Row],[UL MR]],Table134237122[Mean Change],1),#N/A)</f>
        <v>#N/A</v>
      </c>
      <c r="W207" s="86" t="e">
        <f>IF(Table134237122[[#This Row],[Mean Change]]=2,AVERAGEIFS(Table134237122[MR],Table134237122[MR],"&lt;"&amp;Table134237122[[#This Row],[UL MR]],Table134237122[Mean Change],2),#N/A)</f>
        <v>#N/A</v>
      </c>
      <c r="X207" s="86" t="e">
        <f>IF(Table134237122[[#This Row],[Mean Change]]=3,AVERAGEIFS(Table134237122[MR],Table134237122[MR],"&lt;"&amp;Table134237122[[#This Row],[UL MR]],Table134237122[Mean Change],3),#N/A)</f>
        <v>#N/A</v>
      </c>
      <c r="Y207" s="86" t="e">
        <f>Table134237122[[#This Row],[Process Mean]]+(2.66*Table134237122[[#This Row],[MR Bar]])</f>
        <v>#N/A</v>
      </c>
      <c r="Z207" s="86" t="e">
        <f>Table134237122[[#This Row],[2nd Mean]]+(2.66*Table134237122[[#This Row],[MR Bar 2]])</f>
        <v>#N/A</v>
      </c>
      <c r="AA207" s="86" t="e">
        <f>Table134237122[[#This Row],[3rd Mean]]+(2.66*Table134237122[[#This Row],[MR Bar 3]])</f>
        <v>#N/A</v>
      </c>
      <c r="AB207" s="86" t="e">
        <f>Table134237122[[#This Row],[Process Mean]]-(2.66*Table134237122[[#This Row],[MR Bar]])</f>
        <v>#N/A</v>
      </c>
      <c r="AC207" s="86" t="e">
        <f>Table134237122[[#This Row],[2nd Mean]]-(2.66*Table134237122[[#This Row],[MR Bar 2]])</f>
        <v>#N/A</v>
      </c>
      <c r="AD207" s="86" t="e">
        <f>Table134237122[[#This Row],[3rd Mean]]-(2.66*Table134237122[[#This Row],[MR Bar 3]])</f>
        <v>#N/A</v>
      </c>
      <c r="AE207" s="86" t="e">
        <f>IF(Table134237122[[#This Row],[Date]]="",#N/A,IF(Table134237122[[#This Row],[Date]]&lt;$BS$26,#N/A,$BP$26))</f>
        <v>#N/A</v>
      </c>
      <c r="AF207" s="87">
        <f>MAX(Table134237122[Cohort Size])*2</f>
        <v>1264</v>
      </c>
      <c r="AG207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7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7" s="90" t="e">
        <f>IF(Table134237122[[#This Row],[Mean Change]]=1,(Table134237122[[#This Row],[Standard Deviation]]*3)+$T207,#N/A)</f>
        <v>#N/A</v>
      </c>
      <c r="AJ207" s="90" t="e">
        <f>IF(Table134237122[[#This Row],[Mean Change]]=1,$T207-(Table134237122[[#This Row],[Standard Deviation]]*3),#N/A)</f>
        <v>#N/A</v>
      </c>
      <c r="AK207" s="90" t="e">
        <f>IF(Table134237122[[#This Row],[Mean Change]]=2,(Table134237122[[#This Row],[Standard Deviation]]*3)+$T207,#N/A)</f>
        <v>#N/A</v>
      </c>
      <c r="AL207" s="90" t="e">
        <f>IF(Table134237122[[#This Row],[Mean Change]]=2,$T207-(Table134237122[[#This Row],[Standard Deviation]]*3),#N/A)</f>
        <v>#N/A</v>
      </c>
      <c r="AM207" s="90" t="e">
        <f>IF(Table134237122[[#This Row],[Mean Change]]=3,(Table134237122[[#This Row],[Standard Deviation]]*3)+$T207,#N/A)</f>
        <v>#N/A</v>
      </c>
      <c r="AN207" s="90" t="e">
        <f>IF(Table134237122[[#This Row],[Mean Change]]=3,$T207-(Table134237122[[#This Row],[Standard Deviation]]*3),#N/A)</f>
        <v>#N/A</v>
      </c>
      <c r="AO207" s="55">
        <v>0.71613171756220007</v>
      </c>
      <c r="AP207" s="55">
        <v>0.6952282824378001</v>
      </c>
      <c r="AQ207" s="90" t="e">
        <f>IF(Table134237122[[#This Row],[Mean Change]]=5,(Table134237122[[#This Row],[Standard Deviation]]*3)+$T207,#N/A)</f>
        <v>#N/A</v>
      </c>
      <c r="AR207" s="90" t="e">
        <f>IF(Table134237122[[#This Row],[Mean Change]]=5,$T207-(Table134237122[[#This Row],[Standard Deviation]]*3),#N/A)</f>
        <v>#N/A</v>
      </c>
    </row>
    <row r="208" spans="2:44" ht="12.75" customHeight="1" x14ac:dyDescent="0.25">
      <c r="B208" s="9"/>
      <c r="C208" s="80"/>
      <c r="D208" s="81"/>
      <c r="E208" s="81" t="e">
        <f>IF(Table134237122[[#This Row],[Variable Name]]="",#N/A,Table134237122[[#This Row],[Variable Name]])</f>
        <v>#N/A</v>
      </c>
      <c r="F208" s="82" t="str">
        <f>IFERROR(IF(Table134237122[[#This Row],[Variable Name]]="","",IF(AG207&lt;&gt;AG208,"",ABS(Table134237122[[#This Row],[Variable Name]]-C207))),"")</f>
        <v/>
      </c>
      <c r="G208" s="83" t="e">
        <f>IF(Table134237122[[#This Row],[Mean Change]]=1,AVERAGEIFS(Table134237122[MR],Table134237122[Mean Change],1),#N/A)</f>
        <v>#N/A</v>
      </c>
      <c r="H208" s="83" t="e">
        <f>IF(Table134237122[[#This Row],[Mean Change]]=2,AVERAGEIFS(Table134237122[MR],Table134237122[Mean Change],2),#N/A)</f>
        <v>#N/A</v>
      </c>
      <c r="I208" s="83" t="e">
        <f>IF(Table134237122[[#This Row],[Mean Change]]=3,AVERAGEIFS(Table134237122[MR],Table134237122[Mean Change],3),#N/A)</f>
        <v>#N/A</v>
      </c>
      <c r="J208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8" s="84" t="str">
        <f>IF(ISERROR(Table134237122[[#This Row],[Mean Change]]),"",IF(Table134237122[[#This Row],[Variable Name]]="","",IF(Table134237122[[#This Row],[Mean Change]]=1,Table134237122[Variable Name],"")))</f>
        <v/>
      </c>
      <c r="L208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8" s="84" t="str">
        <f>IF(ISERROR(Table134237122[[#This Row],[Mean Change]]),"",IF(Table134237122[[#This Row],[Variable Name]]="","",IF(Table134237122[[#This Row],[Mean Change]]=2,Table134237122[Variable Name],"")))</f>
        <v/>
      </c>
      <c r="N208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8" s="84" t="str">
        <f>IF(ISERROR(Table134237122[[#This Row],[Mean Change]]),"",IF(Table134237122[[#This Row],[Variable Name]]="","",IF(Table134237122[[#This Row],[Mean Change]]=3,Table134237122[Variable Name],"")))</f>
        <v/>
      </c>
      <c r="P208" s="76">
        <v>0.70567999999999997</v>
      </c>
      <c r="Q208" s="84" t="str">
        <f>IF(ISERROR(Table134237122[[#This Row],[Mean Change]]),"",IF(Table134237122[[#This Row],[Variable Name]]="","",IF(Table134237122[[#This Row],[Mean Change]]=4,Table134237122[Variable Name],"")))</f>
        <v/>
      </c>
      <c r="R208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8" s="84" t="str">
        <f>IF(ISERROR(Table134237122[[#This Row],[Mean Change]]),"",IF(Table134237122[[#This Row],[Variable Name]]="","",IF(Table134237122[[#This Row],[Mean Change]]=5,Table134237122[Variable Name],"")))</f>
        <v/>
      </c>
      <c r="T208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8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8" s="86" t="e">
        <f>IF(Table134237122[[#This Row],[Mean Change]]=1,AVERAGEIFS(Table134237122[MR],Table134237122[MR],"&lt;"&amp;Table134237122[[#This Row],[UL MR]],Table134237122[Mean Change],1),#N/A)</f>
        <v>#N/A</v>
      </c>
      <c r="W208" s="86" t="e">
        <f>IF(Table134237122[[#This Row],[Mean Change]]=2,AVERAGEIFS(Table134237122[MR],Table134237122[MR],"&lt;"&amp;Table134237122[[#This Row],[UL MR]],Table134237122[Mean Change],2),#N/A)</f>
        <v>#N/A</v>
      </c>
      <c r="X208" s="86" t="e">
        <f>IF(Table134237122[[#This Row],[Mean Change]]=3,AVERAGEIFS(Table134237122[MR],Table134237122[MR],"&lt;"&amp;Table134237122[[#This Row],[UL MR]],Table134237122[Mean Change],3),#N/A)</f>
        <v>#N/A</v>
      </c>
      <c r="Y208" s="86" t="e">
        <f>Table134237122[[#This Row],[Process Mean]]+(2.66*Table134237122[[#This Row],[MR Bar]])</f>
        <v>#N/A</v>
      </c>
      <c r="Z208" s="86" t="e">
        <f>Table134237122[[#This Row],[2nd Mean]]+(2.66*Table134237122[[#This Row],[MR Bar 2]])</f>
        <v>#N/A</v>
      </c>
      <c r="AA208" s="86" t="e">
        <f>Table134237122[[#This Row],[3rd Mean]]+(2.66*Table134237122[[#This Row],[MR Bar 3]])</f>
        <v>#N/A</v>
      </c>
      <c r="AB208" s="86" t="e">
        <f>Table134237122[[#This Row],[Process Mean]]-(2.66*Table134237122[[#This Row],[MR Bar]])</f>
        <v>#N/A</v>
      </c>
      <c r="AC208" s="86" t="e">
        <f>Table134237122[[#This Row],[2nd Mean]]-(2.66*Table134237122[[#This Row],[MR Bar 2]])</f>
        <v>#N/A</v>
      </c>
      <c r="AD208" s="86" t="e">
        <f>Table134237122[[#This Row],[3rd Mean]]-(2.66*Table134237122[[#This Row],[MR Bar 3]])</f>
        <v>#N/A</v>
      </c>
      <c r="AE208" s="86" t="e">
        <f>IF(Table134237122[[#This Row],[Date]]="",#N/A,IF(Table134237122[[#This Row],[Date]]&lt;$BS$26,#N/A,$BP$26))</f>
        <v>#N/A</v>
      </c>
      <c r="AF208" s="87">
        <f>MAX(Table134237122[Cohort Size])*2</f>
        <v>1264</v>
      </c>
      <c r="AG208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8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8" s="90" t="e">
        <f>IF(Table134237122[[#This Row],[Mean Change]]=1,(Table134237122[[#This Row],[Standard Deviation]]*3)+$T208,#N/A)</f>
        <v>#N/A</v>
      </c>
      <c r="AJ208" s="90" t="e">
        <f>IF(Table134237122[[#This Row],[Mean Change]]=1,$T208-(Table134237122[[#This Row],[Standard Deviation]]*3),#N/A)</f>
        <v>#N/A</v>
      </c>
      <c r="AK208" s="90" t="e">
        <f>IF(Table134237122[[#This Row],[Mean Change]]=2,(Table134237122[[#This Row],[Standard Deviation]]*3)+$T208,#N/A)</f>
        <v>#N/A</v>
      </c>
      <c r="AL208" s="90" t="e">
        <f>IF(Table134237122[[#This Row],[Mean Change]]=2,$T208-(Table134237122[[#This Row],[Standard Deviation]]*3),#N/A)</f>
        <v>#N/A</v>
      </c>
      <c r="AM208" s="90" t="e">
        <f>IF(Table134237122[[#This Row],[Mean Change]]=3,(Table134237122[[#This Row],[Standard Deviation]]*3)+$T208,#N/A)</f>
        <v>#N/A</v>
      </c>
      <c r="AN208" s="90" t="e">
        <f>IF(Table134237122[[#This Row],[Mean Change]]=3,$T208-(Table134237122[[#This Row],[Standard Deviation]]*3),#N/A)</f>
        <v>#N/A</v>
      </c>
      <c r="AO208" s="55">
        <v>0.71613171756220007</v>
      </c>
      <c r="AP208" s="55">
        <v>0.6952282824378001</v>
      </c>
      <c r="AQ208" s="90" t="e">
        <f>IF(Table134237122[[#This Row],[Mean Change]]=5,(Table134237122[[#This Row],[Standard Deviation]]*3)+$T208,#N/A)</f>
        <v>#N/A</v>
      </c>
      <c r="AR208" s="90" t="e">
        <f>IF(Table134237122[[#This Row],[Mean Change]]=5,$T208-(Table134237122[[#This Row],[Standard Deviation]]*3),#N/A)</f>
        <v>#N/A</v>
      </c>
    </row>
    <row r="209" spans="2:44" ht="12.75" customHeight="1" x14ac:dyDescent="0.25">
      <c r="B209" s="9"/>
      <c r="C209" s="80"/>
      <c r="D209" s="81"/>
      <c r="E209" s="81" t="e">
        <f>IF(Table134237122[[#This Row],[Variable Name]]="",#N/A,Table134237122[[#This Row],[Variable Name]])</f>
        <v>#N/A</v>
      </c>
      <c r="F209" s="82" t="str">
        <f>IFERROR(IF(Table134237122[[#This Row],[Variable Name]]="","",IF(AG208&lt;&gt;AG209,"",ABS(Table134237122[[#This Row],[Variable Name]]-C208))),"")</f>
        <v/>
      </c>
      <c r="G209" s="83" t="e">
        <f>IF(Table134237122[[#This Row],[Mean Change]]=1,AVERAGEIFS(Table134237122[MR],Table134237122[Mean Change],1),#N/A)</f>
        <v>#N/A</v>
      </c>
      <c r="H209" s="83" t="e">
        <f>IF(Table134237122[[#This Row],[Mean Change]]=2,AVERAGEIFS(Table134237122[MR],Table134237122[Mean Change],2),#N/A)</f>
        <v>#N/A</v>
      </c>
      <c r="I209" s="83" t="e">
        <f>IF(Table134237122[[#This Row],[Mean Change]]=3,AVERAGEIFS(Table134237122[MR],Table134237122[Mean Change],3),#N/A)</f>
        <v>#N/A</v>
      </c>
      <c r="J209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09" s="84" t="str">
        <f>IF(ISERROR(Table134237122[[#This Row],[Mean Change]]),"",IF(Table134237122[[#This Row],[Variable Name]]="","",IF(Table134237122[[#This Row],[Mean Change]]=1,Table134237122[Variable Name],"")))</f>
        <v/>
      </c>
      <c r="L209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09" s="84" t="str">
        <f>IF(ISERROR(Table134237122[[#This Row],[Mean Change]]),"",IF(Table134237122[[#This Row],[Variable Name]]="","",IF(Table134237122[[#This Row],[Mean Change]]=2,Table134237122[Variable Name],"")))</f>
        <v/>
      </c>
      <c r="N209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09" s="84" t="str">
        <f>IF(ISERROR(Table134237122[[#This Row],[Mean Change]]),"",IF(Table134237122[[#This Row],[Variable Name]]="","",IF(Table134237122[[#This Row],[Mean Change]]=3,Table134237122[Variable Name],"")))</f>
        <v/>
      </c>
      <c r="P209" s="76">
        <v>0.70567999999999997</v>
      </c>
      <c r="Q209" s="84" t="str">
        <f>IF(ISERROR(Table134237122[[#This Row],[Mean Change]]),"",IF(Table134237122[[#This Row],[Variable Name]]="","",IF(Table134237122[[#This Row],[Mean Change]]=4,Table134237122[Variable Name],"")))</f>
        <v/>
      </c>
      <c r="R209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09" s="84" t="str">
        <f>IF(ISERROR(Table134237122[[#This Row],[Mean Change]]),"",IF(Table134237122[[#This Row],[Variable Name]]="","",IF(Table134237122[[#This Row],[Mean Change]]=5,Table134237122[Variable Name],"")))</f>
        <v/>
      </c>
      <c r="T209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09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09" s="86" t="e">
        <f>IF(Table134237122[[#This Row],[Mean Change]]=1,AVERAGEIFS(Table134237122[MR],Table134237122[MR],"&lt;"&amp;Table134237122[[#This Row],[UL MR]],Table134237122[Mean Change],1),#N/A)</f>
        <v>#N/A</v>
      </c>
      <c r="W209" s="86" t="e">
        <f>IF(Table134237122[[#This Row],[Mean Change]]=2,AVERAGEIFS(Table134237122[MR],Table134237122[MR],"&lt;"&amp;Table134237122[[#This Row],[UL MR]],Table134237122[Mean Change],2),#N/A)</f>
        <v>#N/A</v>
      </c>
      <c r="X209" s="86" t="e">
        <f>IF(Table134237122[[#This Row],[Mean Change]]=3,AVERAGEIFS(Table134237122[MR],Table134237122[MR],"&lt;"&amp;Table134237122[[#This Row],[UL MR]],Table134237122[Mean Change],3),#N/A)</f>
        <v>#N/A</v>
      </c>
      <c r="Y209" s="86" t="e">
        <f>Table134237122[[#This Row],[Process Mean]]+(2.66*Table134237122[[#This Row],[MR Bar]])</f>
        <v>#N/A</v>
      </c>
      <c r="Z209" s="86" t="e">
        <f>Table134237122[[#This Row],[2nd Mean]]+(2.66*Table134237122[[#This Row],[MR Bar 2]])</f>
        <v>#N/A</v>
      </c>
      <c r="AA209" s="86" t="e">
        <f>Table134237122[[#This Row],[3rd Mean]]+(2.66*Table134237122[[#This Row],[MR Bar 3]])</f>
        <v>#N/A</v>
      </c>
      <c r="AB209" s="86" t="e">
        <f>Table134237122[[#This Row],[Process Mean]]-(2.66*Table134237122[[#This Row],[MR Bar]])</f>
        <v>#N/A</v>
      </c>
      <c r="AC209" s="86" t="e">
        <f>Table134237122[[#This Row],[2nd Mean]]-(2.66*Table134237122[[#This Row],[MR Bar 2]])</f>
        <v>#N/A</v>
      </c>
      <c r="AD209" s="86" t="e">
        <f>Table134237122[[#This Row],[3rd Mean]]-(2.66*Table134237122[[#This Row],[MR Bar 3]])</f>
        <v>#N/A</v>
      </c>
      <c r="AE209" s="86" t="e">
        <f>IF(Table134237122[[#This Row],[Date]]="",#N/A,IF(Table134237122[[#This Row],[Date]]&lt;$BS$26,#N/A,$BP$26))</f>
        <v>#N/A</v>
      </c>
      <c r="AF209" s="87">
        <f>MAX(Table134237122[Cohort Size])*2</f>
        <v>1264</v>
      </c>
      <c r="AG209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09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09" s="90" t="e">
        <f>IF(Table134237122[[#This Row],[Mean Change]]=1,(Table134237122[[#This Row],[Standard Deviation]]*3)+$T209,#N/A)</f>
        <v>#N/A</v>
      </c>
      <c r="AJ209" s="90" t="e">
        <f>IF(Table134237122[[#This Row],[Mean Change]]=1,$T209-(Table134237122[[#This Row],[Standard Deviation]]*3),#N/A)</f>
        <v>#N/A</v>
      </c>
      <c r="AK209" s="90" t="e">
        <f>IF(Table134237122[[#This Row],[Mean Change]]=2,(Table134237122[[#This Row],[Standard Deviation]]*3)+$T209,#N/A)</f>
        <v>#N/A</v>
      </c>
      <c r="AL209" s="90" t="e">
        <f>IF(Table134237122[[#This Row],[Mean Change]]=2,$T209-(Table134237122[[#This Row],[Standard Deviation]]*3),#N/A)</f>
        <v>#N/A</v>
      </c>
      <c r="AM209" s="90" t="e">
        <f>IF(Table134237122[[#This Row],[Mean Change]]=3,(Table134237122[[#This Row],[Standard Deviation]]*3)+$T209,#N/A)</f>
        <v>#N/A</v>
      </c>
      <c r="AN209" s="90" t="e">
        <f>IF(Table134237122[[#This Row],[Mean Change]]=3,$T209-(Table134237122[[#This Row],[Standard Deviation]]*3),#N/A)</f>
        <v>#N/A</v>
      </c>
      <c r="AO209" s="55">
        <v>0.71613171756220007</v>
      </c>
      <c r="AP209" s="55">
        <v>0.6952282824378001</v>
      </c>
      <c r="AQ209" s="90" t="e">
        <f>IF(Table134237122[[#This Row],[Mean Change]]=5,(Table134237122[[#This Row],[Standard Deviation]]*3)+$T209,#N/A)</f>
        <v>#N/A</v>
      </c>
      <c r="AR209" s="90" t="e">
        <f>IF(Table134237122[[#This Row],[Mean Change]]=5,$T209-(Table134237122[[#This Row],[Standard Deviation]]*3),#N/A)</f>
        <v>#N/A</v>
      </c>
    </row>
    <row r="210" spans="2:44" ht="12.75" customHeight="1" x14ac:dyDescent="0.25">
      <c r="B210" s="9"/>
      <c r="C210" s="80"/>
      <c r="D210" s="81"/>
      <c r="E210" s="81" t="e">
        <f>IF(Table134237122[[#This Row],[Variable Name]]="",#N/A,Table134237122[[#This Row],[Variable Name]])</f>
        <v>#N/A</v>
      </c>
      <c r="F210" s="82" t="str">
        <f>IFERROR(IF(Table134237122[[#This Row],[Variable Name]]="","",IF(AG209&lt;&gt;AG210,"",ABS(Table134237122[[#This Row],[Variable Name]]-C209))),"")</f>
        <v/>
      </c>
      <c r="G210" s="83" t="e">
        <f>IF(Table134237122[[#This Row],[Mean Change]]=1,AVERAGEIFS(Table134237122[MR],Table134237122[Mean Change],1),#N/A)</f>
        <v>#N/A</v>
      </c>
      <c r="H210" s="83" t="e">
        <f>IF(Table134237122[[#This Row],[Mean Change]]=2,AVERAGEIFS(Table134237122[MR],Table134237122[Mean Change],2),#N/A)</f>
        <v>#N/A</v>
      </c>
      <c r="I210" s="83" t="e">
        <f>IF(Table134237122[[#This Row],[Mean Change]]=3,AVERAGEIFS(Table134237122[MR],Table134237122[Mean Change],3),#N/A)</f>
        <v>#N/A</v>
      </c>
      <c r="J210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0" s="84" t="str">
        <f>IF(ISERROR(Table134237122[[#This Row],[Mean Change]]),"",IF(Table134237122[[#This Row],[Variable Name]]="","",IF(Table134237122[[#This Row],[Mean Change]]=1,Table134237122[Variable Name],"")))</f>
        <v/>
      </c>
      <c r="L210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0" s="84" t="str">
        <f>IF(ISERROR(Table134237122[[#This Row],[Mean Change]]),"",IF(Table134237122[[#This Row],[Variable Name]]="","",IF(Table134237122[[#This Row],[Mean Change]]=2,Table134237122[Variable Name],"")))</f>
        <v/>
      </c>
      <c r="N210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0" s="84" t="str">
        <f>IF(ISERROR(Table134237122[[#This Row],[Mean Change]]),"",IF(Table134237122[[#This Row],[Variable Name]]="","",IF(Table134237122[[#This Row],[Mean Change]]=3,Table134237122[Variable Name],"")))</f>
        <v/>
      </c>
      <c r="P210" s="76">
        <v>0.70567999999999997</v>
      </c>
      <c r="Q210" s="84" t="str">
        <f>IF(ISERROR(Table134237122[[#This Row],[Mean Change]]),"",IF(Table134237122[[#This Row],[Variable Name]]="","",IF(Table134237122[[#This Row],[Mean Change]]=4,Table134237122[Variable Name],"")))</f>
        <v/>
      </c>
      <c r="R210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0" s="84" t="str">
        <f>IF(ISERROR(Table134237122[[#This Row],[Mean Change]]),"",IF(Table134237122[[#This Row],[Variable Name]]="","",IF(Table134237122[[#This Row],[Mean Change]]=5,Table134237122[Variable Name],"")))</f>
        <v/>
      </c>
      <c r="T210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0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0" s="86" t="e">
        <f>IF(Table134237122[[#This Row],[Mean Change]]=1,AVERAGEIFS(Table134237122[MR],Table134237122[MR],"&lt;"&amp;Table134237122[[#This Row],[UL MR]],Table134237122[Mean Change],1),#N/A)</f>
        <v>#N/A</v>
      </c>
      <c r="W210" s="86" t="e">
        <f>IF(Table134237122[[#This Row],[Mean Change]]=2,AVERAGEIFS(Table134237122[MR],Table134237122[MR],"&lt;"&amp;Table134237122[[#This Row],[UL MR]],Table134237122[Mean Change],2),#N/A)</f>
        <v>#N/A</v>
      </c>
      <c r="X210" s="86" t="e">
        <f>IF(Table134237122[[#This Row],[Mean Change]]=3,AVERAGEIFS(Table134237122[MR],Table134237122[MR],"&lt;"&amp;Table134237122[[#This Row],[UL MR]],Table134237122[Mean Change],3),#N/A)</f>
        <v>#N/A</v>
      </c>
      <c r="Y210" s="86" t="e">
        <f>Table134237122[[#This Row],[Process Mean]]+(2.66*Table134237122[[#This Row],[MR Bar]])</f>
        <v>#N/A</v>
      </c>
      <c r="Z210" s="86" t="e">
        <f>Table134237122[[#This Row],[2nd Mean]]+(2.66*Table134237122[[#This Row],[MR Bar 2]])</f>
        <v>#N/A</v>
      </c>
      <c r="AA210" s="86" t="e">
        <f>Table134237122[[#This Row],[3rd Mean]]+(2.66*Table134237122[[#This Row],[MR Bar 3]])</f>
        <v>#N/A</v>
      </c>
      <c r="AB210" s="86" t="e">
        <f>Table134237122[[#This Row],[Process Mean]]-(2.66*Table134237122[[#This Row],[MR Bar]])</f>
        <v>#N/A</v>
      </c>
      <c r="AC210" s="86" t="e">
        <f>Table134237122[[#This Row],[2nd Mean]]-(2.66*Table134237122[[#This Row],[MR Bar 2]])</f>
        <v>#N/A</v>
      </c>
      <c r="AD210" s="86" t="e">
        <f>Table134237122[[#This Row],[3rd Mean]]-(2.66*Table134237122[[#This Row],[MR Bar 3]])</f>
        <v>#N/A</v>
      </c>
      <c r="AE210" s="86" t="e">
        <f>IF(Table134237122[[#This Row],[Date]]="",#N/A,IF(Table134237122[[#This Row],[Date]]&lt;$BS$26,#N/A,$BP$26))</f>
        <v>#N/A</v>
      </c>
      <c r="AF210" s="87">
        <f>MAX(Table134237122[Cohort Size])*2</f>
        <v>1264</v>
      </c>
      <c r="AG210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0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0" s="90" t="e">
        <f>IF(Table134237122[[#This Row],[Mean Change]]=1,(Table134237122[[#This Row],[Standard Deviation]]*3)+$T210,#N/A)</f>
        <v>#N/A</v>
      </c>
      <c r="AJ210" s="90" t="e">
        <f>IF(Table134237122[[#This Row],[Mean Change]]=1,$T210-(Table134237122[[#This Row],[Standard Deviation]]*3),#N/A)</f>
        <v>#N/A</v>
      </c>
      <c r="AK210" s="90" t="e">
        <f>IF(Table134237122[[#This Row],[Mean Change]]=2,(Table134237122[[#This Row],[Standard Deviation]]*3)+$T210,#N/A)</f>
        <v>#N/A</v>
      </c>
      <c r="AL210" s="90" t="e">
        <f>IF(Table134237122[[#This Row],[Mean Change]]=2,$T210-(Table134237122[[#This Row],[Standard Deviation]]*3),#N/A)</f>
        <v>#N/A</v>
      </c>
      <c r="AM210" s="90" t="e">
        <f>IF(Table134237122[[#This Row],[Mean Change]]=3,(Table134237122[[#This Row],[Standard Deviation]]*3)+$T210,#N/A)</f>
        <v>#N/A</v>
      </c>
      <c r="AN210" s="90" t="e">
        <f>IF(Table134237122[[#This Row],[Mean Change]]=3,$T210-(Table134237122[[#This Row],[Standard Deviation]]*3),#N/A)</f>
        <v>#N/A</v>
      </c>
      <c r="AO210" s="55">
        <v>0.71613171756220007</v>
      </c>
      <c r="AP210" s="55">
        <v>0.6952282824378001</v>
      </c>
      <c r="AQ210" s="90" t="e">
        <f>IF(Table134237122[[#This Row],[Mean Change]]=5,(Table134237122[[#This Row],[Standard Deviation]]*3)+$T210,#N/A)</f>
        <v>#N/A</v>
      </c>
      <c r="AR210" s="90" t="e">
        <f>IF(Table134237122[[#This Row],[Mean Change]]=5,$T210-(Table134237122[[#This Row],[Standard Deviation]]*3),#N/A)</f>
        <v>#N/A</v>
      </c>
    </row>
    <row r="211" spans="2:44" ht="12.75" customHeight="1" x14ac:dyDescent="0.25">
      <c r="B211" s="9"/>
      <c r="C211" s="80"/>
      <c r="D211" s="81"/>
      <c r="E211" s="81" t="e">
        <f>IF(Table134237122[[#This Row],[Variable Name]]="",#N/A,Table134237122[[#This Row],[Variable Name]])</f>
        <v>#N/A</v>
      </c>
      <c r="F211" s="82" t="str">
        <f>IFERROR(IF(Table134237122[[#This Row],[Variable Name]]="","",IF(AG210&lt;&gt;AG211,"",ABS(Table134237122[[#This Row],[Variable Name]]-C210))),"")</f>
        <v/>
      </c>
      <c r="G211" s="83" t="e">
        <f>IF(Table134237122[[#This Row],[Mean Change]]=1,AVERAGEIFS(Table134237122[MR],Table134237122[Mean Change],1),#N/A)</f>
        <v>#N/A</v>
      </c>
      <c r="H211" s="83" t="e">
        <f>IF(Table134237122[[#This Row],[Mean Change]]=2,AVERAGEIFS(Table134237122[MR],Table134237122[Mean Change],2),#N/A)</f>
        <v>#N/A</v>
      </c>
      <c r="I211" s="83" t="e">
        <f>IF(Table134237122[[#This Row],[Mean Change]]=3,AVERAGEIFS(Table134237122[MR],Table134237122[Mean Change],3),#N/A)</f>
        <v>#N/A</v>
      </c>
      <c r="J211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1" s="84" t="str">
        <f>IF(ISERROR(Table134237122[[#This Row],[Mean Change]]),"",IF(Table134237122[[#This Row],[Variable Name]]="","",IF(Table134237122[[#This Row],[Mean Change]]=1,Table134237122[Variable Name],"")))</f>
        <v/>
      </c>
      <c r="L211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1" s="84" t="str">
        <f>IF(ISERROR(Table134237122[[#This Row],[Mean Change]]),"",IF(Table134237122[[#This Row],[Variable Name]]="","",IF(Table134237122[[#This Row],[Mean Change]]=2,Table134237122[Variable Name],"")))</f>
        <v/>
      </c>
      <c r="N211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1" s="84" t="str">
        <f>IF(ISERROR(Table134237122[[#This Row],[Mean Change]]),"",IF(Table134237122[[#This Row],[Variable Name]]="","",IF(Table134237122[[#This Row],[Mean Change]]=3,Table134237122[Variable Name],"")))</f>
        <v/>
      </c>
      <c r="P211" s="76">
        <v>0.70567999999999997</v>
      </c>
      <c r="Q211" s="84" t="str">
        <f>IF(ISERROR(Table134237122[[#This Row],[Mean Change]]),"",IF(Table134237122[[#This Row],[Variable Name]]="","",IF(Table134237122[[#This Row],[Mean Change]]=4,Table134237122[Variable Name],"")))</f>
        <v/>
      </c>
      <c r="R211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1" s="84" t="str">
        <f>IF(ISERROR(Table134237122[[#This Row],[Mean Change]]),"",IF(Table134237122[[#This Row],[Variable Name]]="","",IF(Table134237122[[#This Row],[Mean Change]]=5,Table134237122[Variable Name],"")))</f>
        <v/>
      </c>
      <c r="T211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1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1" s="86" t="e">
        <f>IF(Table134237122[[#This Row],[Mean Change]]=1,AVERAGEIFS(Table134237122[MR],Table134237122[MR],"&lt;"&amp;Table134237122[[#This Row],[UL MR]],Table134237122[Mean Change],1),#N/A)</f>
        <v>#N/A</v>
      </c>
      <c r="W211" s="86" t="e">
        <f>IF(Table134237122[[#This Row],[Mean Change]]=2,AVERAGEIFS(Table134237122[MR],Table134237122[MR],"&lt;"&amp;Table134237122[[#This Row],[UL MR]],Table134237122[Mean Change],2),#N/A)</f>
        <v>#N/A</v>
      </c>
      <c r="X211" s="86" t="e">
        <f>IF(Table134237122[[#This Row],[Mean Change]]=3,AVERAGEIFS(Table134237122[MR],Table134237122[MR],"&lt;"&amp;Table134237122[[#This Row],[UL MR]],Table134237122[Mean Change],3),#N/A)</f>
        <v>#N/A</v>
      </c>
      <c r="Y211" s="86" t="e">
        <f>Table134237122[[#This Row],[Process Mean]]+(2.66*Table134237122[[#This Row],[MR Bar]])</f>
        <v>#N/A</v>
      </c>
      <c r="Z211" s="86" t="e">
        <f>Table134237122[[#This Row],[2nd Mean]]+(2.66*Table134237122[[#This Row],[MR Bar 2]])</f>
        <v>#N/A</v>
      </c>
      <c r="AA211" s="86" t="e">
        <f>Table134237122[[#This Row],[3rd Mean]]+(2.66*Table134237122[[#This Row],[MR Bar 3]])</f>
        <v>#N/A</v>
      </c>
      <c r="AB211" s="86" t="e">
        <f>Table134237122[[#This Row],[Process Mean]]-(2.66*Table134237122[[#This Row],[MR Bar]])</f>
        <v>#N/A</v>
      </c>
      <c r="AC211" s="86" t="e">
        <f>Table134237122[[#This Row],[2nd Mean]]-(2.66*Table134237122[[#This Row],[MR Bar 2]])</f>
        <v>#N/A</v>
      </c>
      <c r="AD211" s="86" t="e">
        <f>Table134237122[[#This Row],[3rd Mean]]-(2.66*Table134237122[[#This Row],[MR Bar 3]])</f>
        <v>#N/A</v>
      </c>
      <c r="AE211" s="86" t="e">
        <f>IF(Table134237122[[#This Row],[Date]]="",#N/A,IF(Table134237122[[#This Row],[Date]]&lt;$BS$26,#N/A,$BP$26))</f>
        <v>#N/A</v>
      </c>
      <c r="AF211" s="87">
        <f>MAX(Table134237122[Cohort Size])*2</f>
        <v>1264</v>
      </c>
      <c r="AG211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1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1" s="90" t="e">
        <f>IF(Table134237122[[#This Row],[Mean Change]]=1,(Table134237122[[#This Row],[Standard Deviation]]*3)+$T211,#N/A)</f>
        <v>#N/A</v>
      </c>
      <c r="AJ211" s="90" t="e">
        <f>IF(Table134237122[[#This Row],[Mean Change]]=1,$T211-(Table134237122[[#This Row],[Standard Deviation]]*3),#N/A)</f>
        <v>#N/A</v>
      </c>
      <c r="AK211" s="90" t="e">
        <f>IF(Table134237122[[#This Row],[Mean Change]]=2,(Table134237122[[#This Row],[Standard Deviation]]*3)+$T211,#N/A)</f>
        <v>#N/A</v>
      </c>
      <c r="AL211" s="90" t="e">
        <f>IF(Table134237122[[#This Row],[Mean Change]]=2,$T211-(Table134237122[[#This Row],[Standard Deviation]]*3),#N/A)</f>
        <v>#N/A</v>
      </c>
      <c r="AM211" s="90" t="e">
        <f>IF(Table134237122[[#This Row],[Mean Change]]=3,(Table134237122[[#This Row],[Standard Deviation]]*3)+$T211,#N/A)</f>
        <v>#N/A</v>
      </c>
      <c r="AN211" s="90" t="e">
        <f>IF(Table134237122[[#This Row],[Mean Change]]=3,$T211-(Table134237122[[#This Row],[Standard Deviation]]*3),#N/A)</f>
        <v>#N/A</v>
      </c>
      <c r="AO211" s="55">
        <v>0.71613171756220007</v>
      </c>
      <c r="AP211" s="55">
        <v>0.6952282824378001</v>
      </c>
      <c r="AQ211" s="90" t="e">
        <f>IF(Table134237122[[#This Row],[Mean Change]]=5,(Table134237122[[#This Row],[Standard Deviation]]*3)+$T211,#N/A)</f>
        <v>#N/A</v>
      </c>
      <c r="AR211" s="90" t="e">
        <f>IF(Table134237122[[#This Row],[Mean Change]]=5,$T211-(Table134237122[[#This Row],[Standard Deviation]]*3),#N/A)</f>
        <v>#N/A</v>
      </c>
    </row>
    <row r="212" spans="2:44" ht="12.75" customHeight="1" x14ac:dyDescent="0.25">
      <c r="B212" s="9"/>
      <c r="C212" s="80"/>
      <c r="D212" s="81"/>
      <c r="E212" s="81" t="e">
        <f>IF(Table134237122[[#This Row],[Variable Name]]="",#N/A,Table134237122[[#This Row],[Variable Name]])</f>
        <v>#N/A</v>
      </c>
      <c r="F212" s="82" t="str">
        <f>IFERROR(IF(Table134237122[[#This Row],[Variable Name]]="","",IF(AG211&lt;&gt;AG212,"",ABS(Table134237122[[#This Row],[Variable Name]]-C211))),"")</f>
        <v/>
      </c>
      <c r="G212" s="83" t="e">
        <f>IF(Table134237122[[#This Row],[Mean Change]]=1,AVERAGEIFS(Table134237122[MR],Table134237122[Mean Change],1),#N/A)</f>
        <v>#N/A</v>
      </c>
      <c r="H212" s="83" t="e">
        <f>IF(Table134237122[[#This Row],[Mean Change]]=2,AVERAGEIFS(Table134237122[MR],Table134237122[Mean Change],2),#N/A)</f>
        <v>#N/A</v>
      </c>
      <c r="I212" s="83" t="e">
        <f>IF(Table134237122[[#This Row],[Mean Change]]=3,AVERAGEIFS(Table134237122[MR],Table134237122[Mean Change],3),#N/A)</f>
        <v>#N/A</v>
      </c>
      <c r="J212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2" s="84" t="str">
        <f>IF(ISERROR(Table134237122[[#This Row],[Mean Change]]),"",IF(Table134237122[[#This Row],[Variable Name]]="","",IF(Table134237122[[#This Row],[Mean Change]]=1,Table134237122[Variable Name],"")))</f>
        <v/>
      </c>
      <c r="L212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2" s="84" t="str">
        <f>IF(ISERROR(Table134237122[[#This Row],[Mean Change]]),"",IF(Table134237122[[#This Row],[Variable Name]]="","",IF(Table134237122[[#This Row],[Mean Change]]=2,Table134237122[Variable Name],"")))</f>
        <v/>
      </c>
      <c r="N212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2" s="84" t="str">
        <f>IF(ISERROR(Table134237122[[#This Row],[Mean Change]]),"",IF(Table134237122[[#This Row],[Variable Name]]="","",IF(Table134237122[[#This Row],[Mean Change]]=3,Table134237122[Variable Name],"")))</f>
        <v/>
      </c>
      <c r="P212" s="76">
        <v>0.70567999999999997</v>
      </c>
      <c r="Q212" s="84" t="str">
        <f>IF(ISERROR(Table134237122[[#This Row],[Mean Change]]),"",IF(Table134237122[[#This Row],[Variable Name]]="","",IF(Table134237122[[#This Row],[Mean Change]]=4,Table134237122[Variable Name],"")))</f>
        <v/>
      </c>
      <c r="R212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2" s="84" t="str">
        <f>IF(ISERROR(Table134237122[[#This Row],[Mean Change]]),"",IF(Table134237122[[#This Row],[Variable Name]]="","",IF(Table134237122[[#This Row],[Mean Change]]=5,Table134237122[Variable Name],"")))</f>
        <v/>
      </c>
      <c r="T212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2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2" s="86" t="e">
        <f>IF(Table134237122[[#This Row],[Mean Change]]=1,AVERAGEIFS(Table134237122[MR],Table134237122[MR],"&lt;"&amp;Table134237122[[#This Row],[UL MR]],Table134237122[Mean Change],1),#N/A)</f>
        <v>#N/A</v>
      </c>
      <c r="W212" s="86" t="e">
        <f>IF(Table134237122[[#This Row],[Mean Change]]=2,AVERAGEIFS(Table134237122[MR],Table134237122[MR],"&lt;"&amp;Table134237122[[#This Row],[UL MR]],Table134237122[Mean Change],2),#N/A)</f>
        <v>#N/A</v>
      </c>
      <c r="X212" s="86" t="e">
        <f>IF(Table134237122[[#This Row],[Mean Change]]=3,AVERAGEIFS(Table134237122[MR],Table134237122[MR],"&lt;"&amp;Table134237122[[#This Row],[UL MR]],Table134237122[Mean Change],3),#N/A)</f>
        <v>#N/A</v>
      </c>
      <c r="Y212" s="86" t="e">
        <f>Table134237122[[#This Row],[Process Mean]]+(2.66*Table134237122[[#This Row],[MR Bar]])</f>
        <v>#N/A</v>
      </c>
      <c r="Z212" s="86" t="e">
        <f>Table134237122[[#This Row],[2nd Mean]]+(2.66*Table134237122[[#This Row],[MR Bar 2]])</f>
        <v>#N/A</v>
      </c>
      <c r="AA212" s="86" t="e">
        <f>Table134237122[[#This Row],[3rd Mean]]+(2.66*Table134237122[[#This Row],[MR Bar 3]])</f>
        <v>#N/A</v>
      </c>
      <c r="AB212" s="86" t="e">
        <f>Table134237122[[#This Row],[Process Mean]]-(2.66*Table134237122[[#This Row],[MR Bar]])</f>
        <v>#N/A</v>
      </c>
      <c r="AC212" s="86" t="e">
        <f>Table134237122[[#This Row],[2nd Mean]]-(2.66*Table134237122[[#This Row],[MR Bar 2]])</f>
        <v>#N/A</v>
      </c>
      <c r="AD212" s="86" t="e">
        <f>Table134237122[[#This Row],[3rd Mean]]-(2.66*Table134237122[[#This Row],[MR Bar 3]])</f>
        <v>#N/A</v>
      </c>
      <c r="AE212" s="86" t="e">
        <f>IF(Table134237122[[#This Row],[Date]]="",#N/A,IF(Table134237122[[#This Row],[Date]]&lt;$BS$26,#N/A,$BP$26))</f>
        <v>#N/A</v>
      </c>
      <c r="AF212" s="87">
        <f>MAX(Table134237122[Cohort Size])*2</f>
        <v>1264</v>
      </c>
      <c r="AG212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2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2" s="90" t="e">
        <f>IF(Table134237122[[#This Row],[Mean Change]]=1,(Table134237122[[#This Row],[Standard Deviation]]*3)+$T212,#N/A)</f>
        <v>#N/A</v>
      </c>
      <c r="AJ212" s="90" t="e">
        <f>IF(Table134237122[[#This Row],[Mean Change]]=1,$T212-(Table134237122[[#This Row],[Standard Deviation]]*3),#N/A)</f>
        <v>#N/A</v>
      </c>
      <c r="AK212" s="90" t="e">
        <f>IF(Table134237122[[#This Row],[Mean Change]]=2,(Table134237122[[#This Row],[Standard Deviation]]*3)+$T212,#N/A)</f>
        <v>#N/A</v>
      </c>
      <c r="AL212" s="90" t="e">
        <f>IF(Table134237122[[#This Row],[Mean Change]]=2,$T212-(Table134237122[[#This Row],[Standard Deviation]]*3),#N/A)</f>
        <v>#N/A</v>
      </c>
      <c r="AM212" s="90" t="e">
        <f>IF(Table134237122[[#This Row],[Mean Change]]=3,(Table134237122[[#This Row],[Standard Deviation]]*3)+$T212,#N/A)</f>
        <v>#N/A</v>
      </c>
      <c r="AN212" s="90" t="e">
        <f>IF(Table134237122[[#This Row],[Mean Change]]=3,$T212-(Table134237122[[#This Row],[Standard Deviation]]*3),#N/A)</f>
        <v>#N/A</v>
      </c>
      <c r="AO212" s="55">
        <v>0.71613171756220007</v>
      </c>
      <c r="AP212" s="55">
        <v>0.6952282824378001</v>
      </c>
      <c r="AQ212" s="90" t="e">
        <f>IF(Table134237122[[#This Row],[Mean Change]]=5,(Table134237122[[#This Row],[Standard Deviation]]*3)+$T212,#N/A)</f>
        <v>#N/A</v>
      </c>
      <c r="AR212" s="90" t="e">
        <f>IF(Table134237122[[#This Row],[Mean Change]]=5,$T212-(Table134237122[[#This Row],[Standard Deviation]]*3),#N/A)</f>
        <v>#N/A</v>
      </c>
    </row>
    <row r="213" spans="2:44" ht="12.75" customHeight="1" x14ac:dyDescent="0.25">
      <c r="B213" s="9"/>
      <c r="C213" s="80"/>
      <c r="D213" s="81"/>
      <c r="E213" s="81" t="e">
        <f>IF(Table134237122[[#This Row],[Variable Name]]="",#N/A,Table134237122[[#This Row],[Variable Name]])</f>
        <v>#N/A</v>
      </c>
      <c r="F213" s="82" t="str">
        <f>IFERROR(IF(Table134237122[[#This Row],[Variable Name]]="","",IF(AG212&lt;&gt;AG213,"",ABS(Table134237122[[#This Row],[Variable Name]]-C212))),"")</f>
        <v/>
      </c>
      <c r="G213" s="83" t="e">
        <f>IF(Table134237122[[#This Row],[Mean Change]]=1,AVERAGEIFS(Table134237122[MR],Table134237122[Mean Change],1),#N/A)</f>
        <v>#N/A</v>
      </c>
      <c r="H213" s="83" t="e">
        <f>IF(Table134237122[[#This Row],[Mean Change]]=2,AVERAGEIFS(Table134237122[MR],Table134237122[Mean Change],2),#N/A)</f>
        <v>#N/A</v>
      </c>
      <c r="I213" s="83" t="e">
        <f>IF(Table134237122[[#This Row],[Mean Change]]=3,AVERAGEIFS(Table134237122[MR],Table134237122[Mean Change],3),#N/A)</f>
        <v>#N/A</v>
      </c>
      <c r="J213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3" s="84" t="str">
        <f>IF(ISERROR(Table134237122[[#This Row],[Mean Change]]),"",IF(Table134237122[[#This Row],[Variable Name]]="","",IF(Table134237122[[#This Row],[Mean Change]]=1,Table134237122[Variable Name],"")))</f>
        <v/>
      </c>
      <c r="L213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3" s="84" t="str">
        <f>IF(ISERROR(Table134237122[[#This Row],[Mean Change]]),"",IF(Table134237122[[#This Row],[Variable Name]]="","",IF(Table134237122[[#This Row],[Mean Change]]=2,Table134237122[Variable Name],"")))</f>
        <v/>
      </c>
      <c r="N213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3" s="84" t="str">
        <f>IF(ISERROR(Table134237122[[#This Row],[Mean Change]]),"",IF(Table134237122[[#This Row],[Variable Name]]="","",IF(Table134237122[[#This Row],[Mean Change]]=3,Table134237122[Variable Name],"")))</f>
        <v/>
      </c>
      <c r="P213" s="76">
        <v>0.70567999999999997</v>
      </c>
      <c r="Q213" s="84" t="str">
        <f>IF(ISERROR(Table134237122[[#This Row],[Mean Change]]),"",IF(Table134237122[[#This Row],[Variable Name]]="","",IF(Table134237122[[#This Row],[Mean Change]]=4,Table134237122[Variable Name],"")))</f>
        <v/>
      </c>
      <c r="R213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3" s="84" t="str">
        <f>IF(ISERROR(Table134237122[[#This Row],[Mean Change]]),"",IF(Table134237122[[#This Row],[Variable Name]]="","",IF(Table134237122[[#This Row],[Mean Change]]=5,Table134237122[Variable Name],"")))</f>
        <v/>
      </c>
      <c r="T213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3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3" s="86" t="e">
        <f>IF(Table134237122[[#This Row],[Mean Change]]=1,AVERAGEIFS(Table134237122[MR],Table134237122[MR],"&lt;"&amp;Table134237122[[#This Row],[UL MR]],Table134237122[Mean Change],1),#N/A)</f>
        <v>#N/A</v>
      </c>
      <c r="W213" s="86" t="e">
        <f>IF(Table134237122[[#This Row],[Mean Change]]=2,AVERAGEIFS(Table134237122[MR],Table134237122[MR],"&lt;"&amp;Table134237122[[#This Row],[UL MR]],Table134237122[Mean Change],2),#N/A)</f>
        <v>#N/A</v>
      </c>
      <c r="X213" s="86" t="e">
        <f>IF(Table134237122[[#This Row],[Mean Change]]=3,AVERAGEIFS(Table134237122[MR],Table134237122[MR],"&lt;"&amp;Table134237122[[#This Row],[UL MR]],Table134237122[Mean Change],3),#N/A)</f>
        <v>#N/A</v>
      </c>
      <c r="Y213" s="86" t="e">
        <f>Table134237122[[#This Row],[Process Mean]]+(2.66*Table134237122[[#This Row],[MR Bar]])</f>
        <v>#N/A</v>
      </c>
      <c r="Z213" s="86" t="e">
        <f>Table134237122[[#This Row],[2nd Mean]]+(2.66*Table134237122[[#This Row],[MR Bar 2]])</f>
        <v>#N/A</v>
      </c>
      <c r="AA213" s="86" t="e">
        <f>Table134237122[[#This Row],[3rd Mean]]+(2.66*Table134237122[[#This Row],[MR Bar 3]])</f>
        <v>#N/A</v>
      </c>
      <c r="AB213" s="86" t="e">
        <f>Table134237122[[#This Row],[Process Mean]]-(2.66*Table134237122[[#This Row],[MR Bar]])</f>
        <v>#N/A</v>
      </c>
      <c r="AC213" s="86" t="e">
        <f>Table134237122[[#This Row],[2nd Mean]]-(2.66*Table134237122[[#This Row],[MR Bar 2]])</f>
        <v>#N/A</v>
      </c>
      <c r="AD213" s="86" t="e">
        <f>Table134237122[[#This Row],[3rd Mean]]-(2.66*Table134237122[[#This Row],[MR Bar 3]])</f>
        <v>#N/A</v>
      </c>
      <c r="AE213" s="86" t="e">
        <f>IF(Table134237122[[#This Row],[Date]]="",#N/A,IF(Table134237122[[#This Row],[Date]]&lt;$BS$26,#N/A,$BP$26))</f>
        <v>#N/A</v>
      </c>
      <c r="AF213" s="87">
        <f>MAX(Table134237122[Cohort Size])*2</f>
        <v>1264</v>
      </c>
      <c r="AG213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3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3" s="90" t="e">
        <f>IF(Table134237122[[#This Row],[Mean Change]]=1,(Table134237122[[#This Row],[Standard Deviation]]*3)+$T213,#N/A)</f>
        <v>#N/A</v>
      </c>
      <c r="AJ213" s="90" t="e">
        <f>IF(Table134237122[[#This Row],[Mean Change]]=1,$T213-(Table134237122[[#This Row],[Standard Deviation]]*3),#N/A)</f>
        <v>#N/A</v>
      </c>
      <c r="AK213" s="90" t="e">
        <f>IF(Table134237122[[#This Row],[Mean Change]]=2,(Table134237122[[#This Row],[Standard Deviation]]*3)+$T213,#N/A)</f>
        <v>#N/A</v>
      </c>
      <c r="AL213" s="90" t="e">
        <f>IF(Table134237122[[#This Row],[Mean Change]]=2,$T213-(Table134237122[[#This Row],[Standard Deviation]]*3),#N/A)</f>
        <v>#N/A</v>
      </c>
      <c r="AM213" s="90" t="e">
        <f>IF(Table134237122[[#This Row],[Mean Change]]=3,(Table134237122[[#This Row],[Standard Deviation]]*3)+$T213,#N/A)</f>
        <v>#N/A</v>
      </c>
      <c r="AN213" s="90" t="e">
        <f>IF(Table134237122[[#This Row],[Mean Change]]=3,$T213-(Table134237122[[#This Row],[Standard Deviation]]*3),#N/A)</f>
        <v>#N/A</v>
      </c>
      <c r="AO213" s="55">
        <v>0.71613171756220007</v>
      </c>
      <c r="AP213" s="55">
        <v>0.6952282824378001</v>
      </c>
      <c r="AQ213" s="90" t="e">
        <f>IF(Table134237122[[#This Row],[Mean Change]]=5,(Table134237122[[#This Row],[Standard Deviation]]*3)+$T213,#N/A)</f>
        <v>#N/A</v>
      </c>
      <c r="AR213" s="90" t="e">
        <f>IF(Table134237122[[#This Row],[Mean Change]]=5,$T213-(Table134237122[[#This Row],[Standard Deviation]]*3),#N/A)</f>
        <v>#N/A</v>
      </c>
    </row>
    <row r="214" spans="2:44" ht="12.75" customHeight="1" x14ac:dyDescent="0.25">
      <c r="B214" s="9"/>
      <c r="C214" s="80"/>
      <c r="D214" s="81"/>
      <c r="E214" s="81" t="e">
        <f>IF(Table134237122[[#This Row],[Variable Name]]="",#N/A,Table134237122[[#This Row],[Variable Name]])</f>
        <v>#N/A</v>
      </c>
      <c r="F214" s="82" t="str">
        <f>IFERROR(IF(Table134237122[[#This Row],[Variable Name]]="","",IF(AG213&lt;&gt;AG214,"",ABS(Table134237122[[#This Row],[Variable Name]]-C213))),"")</f>
        <v/>
      </c>
      <c r="G214" s="83" t="e">
        <f>IF(Table134237122[[#This Row],[Mean Change]]=1,AVERAGEIFS(Table134237122[MR],Table134237122[Mean Change],1),#N/A)</f>
        <v>#N/A</v>
      </c>
      <c r="H214" s="83" t="e">
        <f>IF(Table134237122[[#This Row],[Mean Change]]=2,AVERAGEIFS(Table134237122[MR],Table134237122[Mean Change],2),#N/A)</f>
        <v>#N/A</v>
      </c>
      <c r="I214" s="83" t="e">
        <f>IF(Table134237122[[#This Row],[Mean Change]]=3,AVERAGEIFS(Table134237122[MR],Table134237122[Mean Change],3),#N/A)</f>
        <v>#N/A</v>
      </c>
      <c r="J214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4" s="84" t="str">
        <f>IF(ISERROR(Table134237122[[#This Row],[Mean Change]]),"",IF(Table134237122[[#This Row],[Variable Name]]="","",IF(Table134237122[[#This Row],[Mean Change]]=1,Table134237122[Variable Name],"")))</f>
        <v/>
      </c>
      <c r="L214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4" s="84" t="str">
        <f>IF(ISERROR(Table134237122[[#This Row],[Mean Change]]),"",IF(Table134237122[[#This Row],[Variable Name]]="","",IF(Table134237122[[#This Row],[Mean Change]]=2,Table134237122[Variable Name],"")))</f>
        <v/>
      </c>
      <c r="N214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4" s="84" t="str">
        <f>IF(ISERROR(Table134237122[[#This Row],[Mean Change]]),"",IF(Table134237122[[#This Row],[Variable Name]]="","",IF(Table134237122[[#This Row],[Mean Change]]=3,Table134237122[Variable Name],"")))</f>
        <v/>
      </c>
      <c r="P214" s="76">
        <v>0.70567999999999997</v>
      </c>
      <c r="Q214" s="84" t="str">
        <f>IF(ISERROR(Table134237122[[#This Row],[Mean Change]]),"",IF(Table134237122[[#This Row],[Variable Name]]="","",IF(Table134237122[[#This Row],[Mean Change]]=4,Table134237122[Variable Name],"")))</f>
        <v/>
      </c>
      <c r="R214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4" s="84" t="str">
        <f>IF(ISERROR(Table134237122[[#This Row],[Mean Change]]),"",IF(Table134237122[[#This Row],[Variable Name]]="","",IF(Table134237122[[#This Row],[Mean Change]]=5,Table134237122[Variable Name],"")))</f>
        <v/>
      </c>
      <c r="T214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4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4" s="86" t="e">
        <f>IF(Table134237122[[#This Row],[Mean Change]]=1,AVERAGEIFS(Table134237122[MR],Table134237122[MR],"&lt;"&amp;Table134237122[[#This Row],[UL MR]],Table134237122[Mean Change],1),#N/A)</f>
        <v>#N/A</v>
      </c>
      <c r="W214" s="86" t="e">
        <f>IF(Table134237122[[#This Row],[Mean Change]]=2,AVERAGEIFS(Table134237122[MR],Table134237122[MR],"&lt;"&amp;Table134237122[[#This Row],[UL MR]],Table134237122[Mean Change],2),#N/A)</f>
        <v>#N/A</v>
      </c>
      <c r="X214" s="86" t="e">
        <f>IF(Table134237122[[#This Row],[Mean Change]]=3,AVERAGEIFS(Table134237122[MR],Table134237122[MR],"&lt;"&amp;Table134237122[[#This Row],[UL MR]],Table134237122[Mean Change],3),#N/A)</f>
        <v>#N/A</v>
      </c>
      <c r="Y214" s="86" t="e">
        <f>Table134237122[[#This Row],[Process Mean]]+(2.66*Table134237122[[#This Row],[MR Bar]])</f>
        <v>#N/A</v>
      </c>
      <c r="Z214" s="86" t="e">
        <f>Table134237122[[#This Row],[2nd Mean]]+(2.66*Table134237122[[#This Row],[MR Bar 2]])</f>
        <v>#N/A</v>
      </c>
      <c r="AA214" s="86" t="e">
        <f>Table134237122[[#This Row],[3rd Mean]]+(2.66*Table134237122[[#This Row],[MR Bar 3]])</f>
        <v>#N/A</v>
      </c>
      <c r="AB214" s="86" t="e">
        <f>Table134237122[[#This Row],[Process Mean]]-(2.66*Table134237122[[#This Row],[MR Bar]])</f>
        <v>#N/A</v>
      </c>
      <c r="AC214" s="86" t="e">
        <f>Table134237122[[#This Row],[2nd Mean]]-(2.66*Table134237122[[#This Row],[MR Bar 2]])</f>
        <v>#N/A</v>
      </c>
      <c r="AD214" s="86" t="e">
        <f>Table134237122[[#This Row],[3rd Mean]]-(2.66*Table134237122[[#This Row],[MR Bar 3]])</f>
        <v>#N/A</v>
      </c>
      <c r="AE214" s="86" t="e">
        <f>IF(Table134237122[[#This Row],[Date]]="",#N/A,IF(Table134237122[[#This Row],[Date]]&lt;$BS$26,#N/A,$BP$26))</f>
        <v>#N/A</v>
      </c>
      <c r="AF214" s="87">
        <f>MAX(Table134237122[Cohort Size])*2</f>
        <v>1264</v>
      </c>
      <c r="AG214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4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4" s="90" t="e">
        <f>IF(Table134237122[[#This Row],[Mean Change]]=1,(Table134237122[[#This Row],[Standard Deviation]]*3)+$T214,#N/A)</f>
        <v>#N/A</v>
      </c>
      <c r="AJ214" s="90" t="e">
        <f>IF(Table134237122[[#This Row],[Mean Change]]=1,$T214-(Table134237122[[#This Row],[Standard Deviation]]*3),#N/A)</f>
        <v>#N/A</v>
      </c>
      <c r="AK214" s="90" t="e">
        <f>IF(Table134237122[[#This Row],[Mean Change]]=2,(Table134237122[[#This Row],[Standard Deviation]]*3)+$T214,#N/A)</f>
        <v>#N/A</v>
      </c>
      <c r="AL214" s="90" t="e">
        <f>IF(Table134237122[[#This Row],[Mean Change]]=2,$T214-(Table134237122[[#This Row],[Standard Deviation]]*3),#N/A)</f>
        <v>#N/A</v>
      </c>
      <c r="AM214" s="90" t="e">
        <f>IF(Table134237122[[#This Row],[Mean Change]]=3,(Table134237122[[#This Row],[Standard Deviation]]*3)+$T214,#N/A)</f>
        <v>#N/A</v>
      </c>
      <c r="AN214" s="90" t="e">
        <f>IF(Table134237122[[#This Row],[Mean Change]]=3,$T214-(Table134237122[[#This Row],[Standard Deviation]]*3),#N/A)</f>
        <v>#N/A</v>
      </c>
      <c r="AO214" s="55">
        <v>0.71613171756220007</v>
      </c>
      <c r="AP214" s="55">
        <v>0.6952282824378001</v>
      </c>
      <c r="AQ214" s="90" t="e">
        <f>IF(Table134237122[[#This Row],[Mean Change]]=5,(Table134237122[[#This Row],[Standard Deviation]]*3)+$T214,#N/A)</f>
        <v>#N/A</v>
      </c>
      <c r="AR214" s="90" t="e">
        <f>IF(Table134237122[[#This Row],[Mean Change]]=5,$T214-(Table134237122[[#This Row],[Standard Deviation]]*3),#N/A)</f>
        <v>#N/A</v>
      </c>
    </row>
    <row r="215" spans="2:44" ht="12.75" customHeight="1" x14ac:dyDescent="0.25">
      <c r="B215" s="9"/>
      <c r="C215" s="80"/>
      <c r="D215" s="81"/>
      <c r="E215" s="81" t="e">
        <f>IF(Table134237122[[#This Row],[Variable Name]]="",#N/A,Table134237122[[#This Row],[Variable Name]])</f>
        <v>#N/A</v>
      </c>
      <c r="F215" s="82" t="str">
        <f>IFERROR(IF(Table134237122[[#This Row],[Variable Name]]="","",IF(AG214&lt;&gt;AG215,"",ABS(Table134237122[[#This Row],[Variable Name]]-C214))),"")</f>
        <v/>
      </c>
      <c r="G215" s="83" t="e">
        <f>IF(Table134237122[[#This Row],[Mean Change]]=1,AVERAGEIFS(Table134237122[MR],Table134237122[Mean Change],1),#N/A)</f>
        <v>#N/A</v>
      </c>
      <c r="H215" s="83" t="e">
        <f>IF(Table134237122[[#This Row],[Mean Change]]=2,AVERAGEIFS(Table134237122[MR],Table134237122[Mean Change],2),#N/A)</f>
        <v>#N/A</v>
      </c>
      <c r="I215" s="83" t="e">
        <f>IF(Table134237122[[#This Row],[Mean Change]]=3,AVERAGEIFS(Table134237122[MR],Table134237122[Mean Change],3),#N/A)</f>
        <v>#N/A</v>
      </c>
      <c r="J215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5" s="84" t="str">
        <f>IF(ISERROR(Table134237122[[#This Row],[Mean Change]]),"",IF(Table134237122[[#This Row],[Variable Name]]="","",IF(Table134237122[[#This Row],[Mean Change]]=1,Table134237122[Variable Name],"")))</f>
        <v/>
      </c>
      <c r="L215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5" s="84" t="str">
        <f>IF(ISERROR(Table134237122[[#This Row],[Mean Change]]),"",IF(Table134237122[[#This Row],[Variable Name]]="","",IF(Table134237122[[#This Row],[Mean Change]]=2,Table134237122[Variable Name],"")))</f>
        <v/>
      </c>
      <c r="N215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5" s="84" t="str">
        <f>IF(ISERROR(Table134237122[[#This Row],[Mean Change]]),"",IF(Table134237122[[#This Row],[Variable Name]]="","",IF(Table134237122[[#This Row],[Mean Change]]=3,Table134237122[Variable Name],"")))</f>
        <v/>
      </c>
      <c r="P215" s="76">
        <v>0.70567999999999997</v>
      </c>
      <c r="Q215" s="84" t="str">
        <f>IF(ISERROR(Table134237122[[#This Row],[Mean Change]]),"",IF(Table134237122[[#This Row],[Variable Name]]="","",IF(Table134237122[[#This Row],[Mean Change]]=4,Table134237122[Variable Name],"")))</f>
        <v/>
      </c>
      <c r="R215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5" s="84" t="str">
        <f>IF(ISERROR(Table134237122[[#This Row],[Mean Change]]),"",IF(Table134237122[[#This Row],[Variable Name]]="","",IF(Table134237122[[#This Row],[Mean Change]]=5,Table134237122[Variable Name],"")))</f>
        <v/>
      </c>
      <c r="T215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5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5" s="86" t="e">
        <f>IF(Table134237122[[#This Row],[Mean Change]]=1,AVERAGEIFS(Table134237122[MR],Table134237122[MR],"&lt;"&amp;Table134237122[[#This Row],[UL MR]],Table134237122[Mean Change],1),#N/A)</f>
        <v>#N/A</v>
      </c>
      <c r="W215" s="86" t="e">
        <f>IF(Table134237122[[#This Row],[Mean Change]]=2,AVERAGEIFS(Table134237122[MR],Table134237122[MR],"&lt;"&amp;Table134237122[[#This Row],[UL MR]],Table134237122[Mean Change],2),#N/A)</f>
        <v>#N/A</v>
      </c>
      <c r="X215" s="86" t="e">
        <f>IF(Table134237122[[#This Row],[Mean Change]]=3,AVERAGEIFS(Table134237122[MR],Table134237122[MR],"&lt;"&amp;Table134237122[[#This Row],[UL MR]],Table134237122[Mean Change],3),#N/A)</f>
        <v>#N/A</v>
      </c>
      <c r="Y215" s="86" t="e">
        <f>Table134237122[[#This Row],[Process Mean]]+(2.66*Table134237122[[#This Row],[MR Bar]])</f>
        <v>#N/A</v>
      </c>
      <c r="Z215" s="86" t="e">
        <f>Table134237122[[#This Row],[2nd Mean]]+(2.66*Table134237122[[#This Row],[MR Bar 2]])</f>
        <v>#N/A</v>
      </c>
      <c r="AA215" s="86" t="e">
        <f>Table134237122[[#This Row],[3rd Mean]]+(2.66*Table134237122[[#This Row],[MR Bar 3]])</f>
        <v>#N/A</v>
      </c>
      <c r="AB215" s="86" t="e">
        <f>Table134237122[[#This Row],[Process Mean]]-(2.66*Table134237122[[#This Row],[MR Bar]])</f>
        <v>#N/A</v>
      </c>
      <c r="AC215" s="86" t="e">
        <f>Table134237122[[#This Row],[2nd Mean]]-(2.66*Table134237122[[#This Row],[MR Bar 2]])</f>
        <v>#N/A</v>
      </c>
      <c r="AD215" s="86" t="e">
        <f>Table134237122[[#This Row],[3rd Mean]]-(2.66*Table134237122[[#This Row],[MR Bar 3]])</f>
        <v>#N/A</v>
      </c>
      <c r="AE215" s="86" t="e">
        <f>IF(Table134237122[[#This Row],[Date]]="",#N/A,IF(Table134237122[[#This Row],[Date]]&lt;$BS$26,#N/A,$BP$26))</f>
        <v>#N/A</v>
      </c>
      <c r="AF215" s="87">
        <f>MAX(Table134237122[Cohort Size])*2</f>
        <v>1264</v>
      </c>
      <c r="AG215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5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5" s="90" t="e">
        <f>IF(Table134237122[[#This Row],[Mean Change]]=1,(Table134237122[[#This Row],[Standard Deviation]]*3)+$T215,#N/A)</f>
        <v>#N/A</v>
      </c>
      <c r="AJ215" s="90" t="e">
        <f>IF(Table134237122[[#This Row],[Mean Change]]=1,$T215-(Table134237122[[#This Row],[Standard Deviation]]*3),#N/A)</f>
        <v>#N/A</v>
      </c>
      <c r="AK215" s="90" t="e">
        <f>IF(Table134237122[[#This Row],[Mean Change]]=2,(Table134237122[[#This Row],[Standard Deviation]]*3)+$T215,#N/A)</f>
        <v>#N/A</v>
      </c>
      <c r="AL215" s="90" t="e">
        <f>IF(Table134237122[[#This Row],[Mean Change]]=2,$T215-(Table134237122[[#This Row],[Standard Deviation]]*3),#N/A)</f>
        <v>#N/A</v>
      </c>
      <c r="AM215" s="90" t="e">
        <f>IF(Table134237122[[#This Row],[Mean Change]]=3,(Table134237122[[#This Row],[Standard Deviation]]*3)+$T215,#N/A)</f>
        <v>#N/A</v>
      </c>
      <c r="AN215" s="90" t="e">
        <f>IF(Table134237122[[#This Row],[Mean Change]]=3,$T215-(Table134237122[[#This Row],[Standard Deviation]]*3),#N/A)</f>
        <v>#N/A</v>
      </c>
      <c r="AO215" s="55">
        <v>0.71613171756220007</v>
      </c>
      <c r="AP215" s="55">
        <v>0.6952282824378001</v>
      </c>
      <c r="AQ215" s="90" t="e">
        <f>IF(Table134237122[[#This Row],[Mean Change]]=5,(Table134237122[[#This Row],[Standard Deviation]]*3)+$T215,#N/A)</f>
        <v>#N/A</v>
      </c>
      <c r="AR215" s="90" t="e">
        <f>IF(Table134237122[[#This Row],[Mean Change]]=5,$T215-(Table134237122[[#This Row],[Standard Deviation]]*3),#N/A)</f>
        <v>#N/A</v>
      </c>
    </row>
    <row r="216" spans="2:44" ht="12.75" customHeight="1" x14ac:dyDescent="0.25">
      <c r="B216" s="9"/>
      <c r="C216" s="80"/>
      <c r="D216" s="81"/>
      <c r="E216" s="81" t="e">
        <f>IF(Table134237122[[#This Row],[Variable Name]]="",#N/A,Table134237122[[#This Row],[Variable Name]])</f>
        <v>#N/A</v>
      </c>
      <c r="F216" s="82" t="str">
        <f>IFERROR(IF(Table134237122[[#This Row],[Variable Name]]="","",IF(AG215&lt;&gt;AG216,"",ABS(Table134237122[[#This Row],[Variable Name]]-C215))),"")</f>
        <v/>
      </c>
      <c r="G216" s="83" t="e">
        <f>IF(Table134237122[[#This Row],[Mean Change]]=1,AVERAGEIFS(Table134237122[MR],Table134237122[Mean Change],1),#N/A)</f>
        <v>#N/A</v>
      </c>
      <c r="H216" s="83" t="e">
        <f>IF(Table134237122[[#This Row],[Mean Change]]=2,AVERAGEIFS(Table134237122[MR],Table134237122[Mean Change],2),#N/A)</f>
        <v>#N/A</v>
      </c>
      <c r="I216" s="83" t="e">
        <f>IF(Table134237122[[#This Row],[Mean Change]]=3,AVERAGEIFS(Table134237122[MR],Table134237122[Mean Change],3),#N/A)</f>
        <v>#N/A</v>
      </c>
      <c r="J216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6" s="84" t="str">
        <f>IF(ISERROR(Table134237122[[#This Row],[Mean Change]]),"",IF(Table134237122[[#This Row],[Variable Name]]="","",IF(Table134237122[[#This Row],[Mean Change]]=1,Table134237122[Variable Name],"")))</f>
        <v/>
      </c>
      <c r="L216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6" s="84" t="str">
        <f>IF(ISERROR(Table134237122[[#This Row],[Mean Change]]),"",IF(Table134237122[[#This Row],[Variable Name]]="","",IF(Table134237122[[#This Row],[Mean Change]]=2,Table134237122[Variable Name],"")))</f>
        <v/>
      </c>
      <c r="N216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6" s="84" t="str">
        <f>IF(ISERROR(Table134237122[[#This Row],[Mean Change]]),"",IF(Table134237122[[#This Row],[Variable Name]]="","",IF(Table134237122[[#This Row],[Mean Change]]=3,Table134237122[Variable Name],"")))</f>
        <v/>
      </c>
      <c r="P216" s="76">
        <v>0.70567999999999997</v>
      </c>
      <c r="Q216" s="84" t="str">
        <f>IF(ISERROR(Table134237122[[#This Row],[Mean Change]]),"",IF(Table134237122[[#This Row],[Variable Name]]="","",IF(Table134237122[[#This Row],[Mean Change]]=4,Table134237122[Variable Name],"")))</f>
        <v/>
      </c>
      <c r="R216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6" s="84" t="str">
        <f>IF(ISERROR(Table134237122[[#This Row],[Mean Change]]),"",IF(Table134237122[[#This Row],[Variable Name]]="","",IF(Table134237122[[#This Row],[Mean Change]]=5,Table134237122[Variable Name],"")))</f>
        <v/>
      </c>
      <c r="T216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6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6" s="86" t="e">
        <f>IF(Table134237122[[#This Row],[Mean Change]]=1,AVERAGEIFS(Table134237122[MR],Table134237122[MR],"&lt;"&amp;Table134237122[[#This Row],[UL MR]],Table134237122[Mean Change],1),#N/A)</f>
        <v>#N/A</v>
      </c>
      <c r="W216" s="86" t="e">
        <f>IF(Table134237122[[#This Row],[Mean Change]]=2,AVERAGEIFS(Table134237122[MR],Table134237122[MR],"&lt;"&amp;Table134237122[[#This Row],[UL MR]],Table134237122[Mean Change],2),#N/A)</f>
        <v>#N/A</v>
      </c>
      <c r="X216" s="86" t="e">
        <f>IF(Table134237122[[#This Row],[Mean Change]]=3,AVERAGEIFS(Table134237122[MR],Table134237122[MR],"&lt;"&amp;Table134237122[[#This Row],[UL MR]],Table134237122[Mean Change],3),#N/A)</f>
        <v>#N/A</v>
      </c>
      <c r="Y216" s="86" t="e">
        <f>Table134237122[[#This Row],[Process Mean]]+(2.66*Table134237122[[#This Row],[MR Bar]])</f>
        <v>#N/A</v>
      </c>
      <c r="Z216" s="86" t="e">
        <f>Table134237122[[#This Row],[2nd Mean]]+(2.66*Table134237122[[#This Row],[MR Bar 2]])</f>
        <v>#N/A</v>
      </c>
      <c r="AA216" s="86" t="e">
        <f>Table134237122[[#This Row],[3rd Mean]]+(2.66*Table134237122[[#This Row],[MR Bar 3]])</f>
        <v>#N/A</v>
      </c>
      <c r="AB216" s="86" t="e">
        <f>Table134237122[[#This Row],[Process Mean]]-(2.66*Table134237122[[#This Row],[MR Bar]])</f>
        <v>#N/A</v>
      </c>
      <c r="AC216" s="86" t="e">
        <f>Table134237122[[#This Row],[2nd Mean]]-(2.66*Table134237122[[#This Row],[MR Bar 2]])</f>
        <v>#N/A</v>
      </c>
      <c r="AD216" s="86" t="e">
        <f>Table134237122[[#This Row],[3rd Mean]]-(2.66*Table134237122[[#This Row],[MR Bar 3]])</f>
        <v>#N/A</v>
      </c>
      <c r="AE216" s="86" t="e">
        <f>IF(Table134237122[[#This Row],[Date]]="",#N/A,IF(Table134237122[[#This Row],[Date]]&lt;$BS$26,#N/A,$BP$26))</f>
        <v>#N/A</v>
      </c>
      <c r="AF216" s="87">
        <f>MAX(Table134237122[Cohort Size])*2</f>
        <v>1264</v>
      </c>
      <c r="AG216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6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6" s="90" t="e">
        <f>IF(Table134237122[[#This Row],[Mean Change]]=1,(Table134237122[[#This Row],[Standard Deviation]]*3)+$T216,#N/A)</f>
        <v>#N/A</v>
      </c>
      <c r="AJ216" s="90" t="e">
        <f>IF(Table134237122[[#This Row],[Mean Change]]=1,$T216-(Table134237122[[#This Row],[Standard Deviation]]*3),#N/A)</f>
        <v>#N/A</v>
      </c>
      <c r="AK216" s="90" t="e">
        <f>IF(Table134237122[[#This Row],[Mean Change]]=2,(Table134237122[[#This Row],[Standard Deviation]]*3)+$T216,#N/A)</f>
        <v>#N/A</v>
      </c>
      <c r="AL216" s="90" t="e">
        <f>IF(Table134237122[[#This Row],[Mean Change]]=2,$T216-(Table134237122[[#This Row],[Standard Deviation]]*3),#N/A)</f>
        <v>#N/A</v>
      </c>
      <c r="AM216" s="90" t="e">
        <f>IF(Table134237122[[#This Row],[Mean Change]]=3,(Table134237122[[#This Row],[Standard Deviation]]*3)+$T216,#N/A)</f>
        <v>#N/A</v>
      </c>
      <c r="AN216" s="90" t="e">
        <f>IF(Table134237122[[#This Row],[Mean Change]]=3,$T216-(Table134237122[[#This Row],[Standard Deviation]]*3),#N/A)</f>
        <v>#N/A</v>
      </c>
      <c r="AO216" s="55">
        <v>0.71613171756220007</v>
      </c>
      <c r="AP216" s="55">
        <v>0.6952282824378001</v>
      </c>
      <c r="AQ216" s="90" t="e">
        <f>IF(Table134237122[[#This Row],[Mean Change]]=5,(Table134237122[[#This Row],[Standard Deviation]]*3)+$T216,#N/A)</f>
        <v>#N/A</v>
      </c>
      <c r="AR216" s="90" t="e">
        <f>IF(Table134237122[[#This Row],[Mean Change]]=5,$T216-(Table134237122[[#This Row],[Standard Deviation]]*3),#N/A)</f>
        <v>#N/A</v>
      </c>
    </row>
    <row r="217" spans="2:44" ht="12.75" customHeight="1" x14ac:dyDescent="0.25">
      <c r="B217" s="9"/>
      <c r="C217" s="80"/>
      <c r="D217" s="81"/>
      <c r="E217" s="81" t="e">
        <f>IF(Table134237122[[#This Row],[Variable Name]]="",#N/A,Table134237122[[#This Row],[Variable Name]])</f>
        <v>#N/A</v>
      </c>
      <c r="F217" s="82" t="str">
        <f>IFERROR(IF(Table134237122[[#This Row],[Variable Name]]="","",IF(AG216&lt;&gt;AG217,"",ABS(Table134237122[[#This Row],[Variable Name]]-C216))),"")</f>
        <v/>
      </c>
      <c r="G217" s="83" t="e">
        <f>IF(Table134237122[[#This Row],[Mean Change]]=1,AVERAGEIFS(Table134237122[MR],Table134237122[Mean Change],1),#N/A)</f>
        <v>#N/A</v>
      </c>
      <c r="H217" s="83" t="e">
        <f>IF(Table134237122[[#This Row],[Mean Change]]=2,AVERAGEIFS(Table134237122[MR],Table134237122[Mean Change],2),#N/A)</f>
        <v>#N/A</v>
      </c>
      <c r="I217" s="83" t="e">
        <f>IF(Table134237122[[#This Row],[Mean Change]]=3,AVERAGEIFS(Table134237122[MR],Table134237122[Mean Change],3),#N/A)</f>
        <v>#N/A</v>
      </c>
      <c r="J217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7" s="84" t="str">
        <f>IF(ISERROR(Table134237122[[#This Row],[Mean Change]]),"",IF(Table134237122[[#This Row],[Variable Name]]="","",IF(Table134237122[[#This Row],[Mean Change]]=1,Table134237122[Variable Name],"")))</f>
        <v/>
      </c>
      <c r="L217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7" s="84" t="str">
        <f>IF(ISERROR(Table134237122[[#This Row],[Mean Change]]),"",IF(Table134237122[[#This Row],[Variable Name]]="","",IF(Table134237122[[#This Row],[Mean Change]]=2,Table134237122[Variable Name],"")))</f>
        <v/>
      </c>
      <c r="N217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7" s="84" t="str">
        <f>IF(ISERROR(Table134237122[[#This Row],[Mean Change]]),"",IF(Table134237122[[#This Row],[Variable Name]]="","",IF(Table134237122[[#This Row],[Mean Change]]=3,Table134237122[Variable Name],"")))</f>
        <v/>
      </c>
      <c r="P217" s="76">
        <v>0.70567999999999997</v>
      </c>
      <c r="Q217" s="84" t="str">
        <f>IF(ISERROR(Table134237122[[#This Row],[Mean Change]]),"",IF(Table134237122[[#This Row],[Variable Name]]="","",IF(Table134237122[[#This Row],[Mean Change]]=4,Table134237122[Variable Name],"")))</f>
        <v/>
      </c>
      <c r="R217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7" s="84" t="str">
        <f>IF(ISERROR(Table134237122[[#This Row],[Mean Change]]),"",IF(Table134237122[[#This Row],[Variable Name]]="","",IF(Table134237122[[#This Row],[Mean Change]]=5,Table134237122[Variable Name],"")))</f>
        <v/>
      </c>
      <c r="T217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7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7" s="86" t="e">
        <f>IF(Table134237122[[#This Row],[Mean Change]]=1,AVERAGEIFS(Table134237122[MR],Table134237122[MR],"&lt;"&amp;Table134237122[[#This Row],[UL MR]],Table134237122[Mean Change],1),#N/A)</f>
        <v>#N/A</v>
      </c>
      <c r="W217" s="86" t="e">
        <f>IF(Table134237122[[#This Row],[Mean Change]]=2,AVERAGEIFS(Table134237122[MR],Table134237122[MR],"&lt;"&amp;Table134237122[[#This Row],[UL MR]],Table134237122[Mean Change],2),#N/A)</f>
        <v>#N/A</v>
      </c>
      <c r="X217" s="86" t="e">
        <f>IF(Table134237122[[#This Row],[Mean Change]]=3,AVERAGEIFS(Table134237122[MR],Table134237122[MR],"&lt;"&amp;Table134237122[[#This Row],[UL MR]],Table134237122[Mean Change],3),#N/A)</f>
        <v>#N/A</v>
      </c>
      <c r="Y217" s="86" t="e">
        <f>Table134237122[[#This Row],[Process Mean]]+(2.66*Table134237122[[#This Row],[MR Bar]])</f>
        <v>#N/A</v>
      </c>
      <c r="Z217" s="86" t="e">
        <f>Table134237122[[#This Row],[2nd Mean]]+(2.66*Table134237122[[#This Row],[MR Bar 2]])</f>
        <v>#N/A</v>
      </c>
      <c r="AA217" s="86" t="e">
        <f>Table134237122[[#This Row],[3rd Mean]]+(2.66*Table134237122[[#This Row],[MR Bar 3]])</f>
        <v>#N/A</v>
      </c>
      <c r="AB217" s="86" t="e">
        <f>Table134237122[[#This Row],[Process Mean]]-(2.66*Table134237122[[#This Row],[MR Bar]])</f>
        <v>#N/A</v>
      </c>
      <c r="AC217" s="86" t="e">
        <f>Table134237122[[#This Row],[2nd Mean]]-(2.66*Table134237122[[#This Row],[MR Bar 2]])</f>
        <v>#N/A</v>
      </c>
      <c r="AD217" s="86" t="e">
        <f>Table134237122[[#This Row],[3rd Mean]]-(2.66*Table134237122[[#This Row],[MR Bar 3]])</f>
        <v>#N/A</v>
      </c>
      <c r="AE217" s="86" t="e">
        <f>IF(Table134237122[[#This Row],[Date]]="",#N/A,IF(Table134237122[[#This Row],[Date]]&lt;$BS$26,#N/A,$BP$26))</f>
        <v>#N/A</v>
      </c>
      <c r="AF217" s="87">
        <f>MAX(Table134237122[Cohort Size])*2</f>
        <v>1264</v>
      </c>
      <c r="AG217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7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7" s="90" t="e">
        <f>IF(Table134237122[[#This Row],[Mean Change]]=1,(Table134237122[[#This Row],[Standard Deviation]]*3)+$T217,#N/A)</f>
        <v>#N/A</v>
      </c>
      <c r="AJ217" s="90" t="e">
        <f>IF(Table134237122[[#This Row],[Mean Change]]=1,$T217-(Table134237122[[#This Row],[Standard Deviation]]*3),#N/A)</f>
        <v>#N/A</v>
      </c>
      <c r="AK217" s="90" t="e">
        <f>IF(Table134237122[[#This Row],[Mean Change]]=2,(Table134237122[[#This Row],[Standard Deviation]]*3)+$T217,#N/A)</f>
        <v>#N/A</v>
      </c>
      <c r="AL217" s="90" t="e">
        <f>IF(Table134237122[[#This Row],[Mean Change]]=2,$T217-(Table134237122[[#This Row],[Standard Deviation]]*3),#N/A)</f>
        <v>#N/A</v>
      </c>
      <c r="AM217" s="90" t="e">
        <f>IF(Table134237122[[#This Row],[Mean Change]]=3,(Table134237122[[#This Row],[Standard Deviation]]*3)+$T217,#N/A)</f>
        <v>#N/A</v>
      </c>
      <c r="AN217" s="90" t="e">
        <f>IF(Table134237122[[#This Row],[Mean Change]]=3,$T217-(Table134237122[[#This Row],[Standard Deviation]]*3),#N/A)</f>
        <v>#N/A</v>
      </c>
      <c r="AO217" s="55">
        <v>0.71613171756220007</v>
      </c>
      <c r="AP217" s="55">
        <v>0.6952282824378001</v>
      </c>
      <c r="AQ217" s="90" t="e">
        <f>IF(Table134237122[[#This Row],[Mean Change]]=5,(Table134237122[[#This Row],[Standard Deviation]]*3)+$T217,#N/A)</f>
        <v>#N/A</v>
      </c>
      <c r="AR217" s="90" t="e">
        <f>IF(Table134237122[[#This Row],[Mean Change]]=5,$T217-(Table134237122[[#This Row],[Standard Deviation]]*3),#N/A)</f>
        <v>#N/A</v>
      </c>
    </row>
    <row r="218" spans="2:44" ht="12.75" customHeight="1" x14ac:dyDescent="0.25">
      <c r="B218" s="9"/>
      <c r="C218" s="80"/>
      <c r="D218" s="81"/>
      <c r="E218" s="81" t="e">
        <f>IF(Table134237122[[#This Row],[Variable Name]]="",#N/A,Table134237122[[#This Row],[Variable Name]])</f>
        <v>#N/A</v>
      </c>
      <c r="F218" s="82" t="str">
        <f>IFERROR(IF(Table134237122[[#This Row],[Variable Name]]="","",IF(AG217&lt;&gt;AG218,"",ABS(Table134237122[[#This Row],[Variable Name]]-C217))),"")</f>
        <v/>
      </c>
      <c r="G218" s="83" t="e">
        <f>IF(Table134237122[[#This Row],[Mean Change]]=1,AVERAGEIFS(Table134237122[MR],Table134237122[Mean Change],1),#N/A)</f>
        <v>#N/A</v>
      </c>
      <c r="H218" s="83" t="e">
        <f>IF(Table134237122[[#This Row],[Mean Change]]=2,AVERAGEIFS(Table134237122[MR],Table134237122[Mean Change],2),#N/A)</f>
        <v>#N/A</v>
      </c>
      <c r="I218" s="83" t="e">
        <f>IF(Table134237122[[#This Row],[Mean Change]]=3,AVERAGEIFS(Table134237122[MR],Table134237122[Mean Change],3),#N/A)</f>
        <v>#N/A</v>
      </c>
      <c r="J218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8" s="84" t="str">
        <f>IF(ISERROR(Table134237122[[#This Row],[Mean Change]]),"",IF(Table134237122[[#This Row],[Variable Name]]="","",IF(Table134237122[[#This Row],[Mean Change]]=1,Table134237122[Variable Name],"")))</f>
        <v/>
      </c>
      <c r="L218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8" s="84" t="str">
        <f>IF(ISERROR(Table134237122[[#This Row],[Mean Change]]),"",IF(Table134237122[[#This Row],[Variable Name]]="","",IF(Table134237122[[#This Row],[Mean Change]]=2,Table134237122[Variable Name],"")))</f>
        <v/>
      </c>
      <c r="N218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8" s="84" t="str">
        <f>IF(ISERROR(Table134237122[[#This Row],[Mean Change]]),"",IF(Table134237122[[#This Row],[Variable Name]]="","",IF(Table134237122[[#This Row],[Mean Change]]=3,Table134237122[Variable Name],"")))</f>
        <v/>
      </c>
      <c r="P218" s="76">
        <v>0.70567999999999997</v>
      </c>
      <c r="Q218" s="84" t="str">
        <f>IF(ISERROR(Table134237122[[#This Row],[Mean Change]]),"",IF(Table134237122[[#This Row],[Variable Name]]="","",IF(Table134237122[[#This Row],[Mean Change]]=4,Table134237122[Variable Name],"")))</f>
        <v/>
      </c>
      <c r="R218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8" s="84" t="str">
        <f>IF(ISERROR(Table134237122[[#This Row],[Mean Change]]),"",IF(Table134237122[[#This Row],[Variable Name]]="","",IF(Table134237122[[#This Row],[Mean Change]]=5,Table134237122[Variable Name],"")))</f>
        <v/>
      </c>
      <c r="T218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8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8" s="86" t="e">
        <f>IF(Table134237122[[#This Row],[Mean Change]]=1,AVERAGEIFS(Table134237122[MR],Table134237122[MR],"&lt;"&amp;Table134237122[[#This Row],[UL MR]],Table134237122[Mean Change],1),#N/A)</f>
        <v>#N/A</v>
      </c>
      <c r="W218" s="86" t="e">
        <f>IF(Table134237122[[#This Row],[Mean Change]]=2,AVERAGEIFS(Table134237122[MR],Table134237122[MR],"&lt;"&amp;Table134237122[[#This Row],[UL MR]],Table134237122[Mean Change],2),#N/A)</f>
        <v>#N/A</v>
      </c>
      <c r="X218" s="86" t="e">
        <f>IF(Table134237122[[#This Row],[Mean Change]]=3,AVERAGEIFS(Table134237122[MR],Table134237122[MR],"&lt;"&amp;Table134237122[[#This Row],[UL MR]],Table134237122[Mean Change],3),#N/A)</f>
        <v>#N/A</v>
      </c>
      <c r="Y218" s="86" t="e">
        <f>Table134237122[[#This Row],[Process Mean]]+(2.66*Table134237122[[#This Row],[MR Bar]])</f>
        <v>#N/A</v>
      </c>
      <c r="Z218" s="86" t="e">
        <f>Table134237122[[#This Row],[2nd Mean]]+(2.66*Table134237122[[#This Row],[MR Bar 2]])</f>
        <v>#N/A</v>
      </c>
      <c r="AA218" s="86" t="e">
        <f>Table134237122[[#This Row],[3rd Mean]]+(2.66*Table134237122[[#This Row],[MR Bar 3]])</f>
        <v>#N/A</v>
      </c>
      <c r="AB218" s="86" t="e">
        <f>Table134237122[[#This Row],[Process Mean]]-(2.66*Table134237122[[#This Row],[MR Bar]])</f>
        <v>#N/A</v>
      </c>
      <c r="AC218" s="86" t="e">
        <f>Table134237122[[#This Row],[2nd Mean]]-(2.66*Table134237122[[#This Row],[MR Bar 2]])</f>
        <v>#N/A</v>
      </c>
      <c r="AD218" s="86" t="e">
        <f>Table134237122[[#This Row],[3rd Mean]]-(2.66*Table134237122[[#This Row],[MR Bar 3]])</f>
        <v>#N/A</v>
      </c>
      <c r="AE218" s="86" t="e">
        <f>IF(Table134237122[[#This Row],[Date]]="",#N/A,IF(Table134237122[[#This Row],[Date]]&lt;$BS$26,#N/A,$BP$26))</f>
        <v>#N/A</v>
      </c>
      <c r="AF218" s="87">
        <f>MAX(Table134237122[Cohort Size])*2</f>
        <v>1264</v>
      </c>
      <c r="AG218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8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8" s="90" t="e">
        <f>IF(Table134237122[[#This Row],[Mean Change]]=1,(Table134237122[[#This Row],[Standard Deviation]]*3)+$T218,#N/A)</f>
        <v>#N/A</v>
      </c>
      <c r="AJ218" s="90" t="e">
        <f>IF(Table134237122[[#This Row],[Mean Change]]=1,$T218-(Table134237122[[#This Row],[Standard Deviation]]*3),#N/A)</f>
        <v>#N/A</v>
      </c>
      <c r="AK218" s="90" t="e">
        <f>IF(Table134237122[[#This Row],[Mean Change]]=2,(Table134237122[[#This Row],[Standard Deviation]]*3)+$T218,#N/A)</f>
        <v>#N/A</v>
      </c>
      <c r="AL218" s="90" t="e">
        <f>IF(Table134237122[[#This Row],[Mean Change]]=2,$T218-(Table134237122[[#This Row],[Standard Deviation]]*3),#N/A)</f>
        <v>#N/A</v>
      </c>
      <c r="AM218" s="90" t="e">
        <f>IF(Table134237122[[#This Row],[Mean Change]]=3,(Table134237122[[#This Row],[Standard Deviation]]*3)+$T218,#N/A)</f>
        <v>#N/A</v>
      </c>
      <c r="AN218" s="90" t="e">
        <f>IF(Table134237122[[#This Row],[Mean Change]]=3,$T218-(Table134237122[[#This Row],[Standard Deviation]]*3),#N/A)</f>
        <v>#N/A</v>
      </c>
      <c r="AO218" s="55">
        <v>0.71613171756220007</v>
      </c>
      <c r="AP218" s="55">
        <v>0.6952282824378001</v>
      </c>
      <c r="AQ218" s="90" t="e">
        <f>IF(Table134237122[[#This Row],[Mean Change]]=5,(Table134237122[[#This Row],[Standard Deviation]]*3)+$T218,#N/A)</f>
        <v>#N/A</v>
      </c>
      <c r="AR218" s="90" t="e">
        <f>IF(Table134237122[[#This Row],[Mean Change]]=5,$T218-(Table134237122[[#This Row],[Standard Deviation]]*3),#N/A)</f>
        <v>#N/A</v>
      </c>
    </row>
    <row r="219" spans="2:44" ht="12.75" customHeight="1" x14ac:dyDescent="0.25">
      <c r="B219" s="9"/>
      <c r="C219" s="80"/>
      <c r="D219" s="81"/>
      <c r="E219" s="81" t="e">
        <f>IF(Table134237122[[#This Row],[Variable Name]]="",#N/A,Table134237122[[#This Row],[Variable Name]])</f>
        <v>#N/A</v>
      </c>
      <c r="F219" s="82" t="str">
        <f>IFERROR(IF(Table134237122[[#This Row],[Variable Name]]="","",IF(AG218&lt;&gt;AG219,"",ABS(Table134237122[[#This Row],[Variable Name]]-C218))),"")</f>
        <v/>
      </c>
      <c r="G219" s="83" t="e">
        <f>IF(Table134237122[[#This Row],[Mean Change]]=1,AVERAGEIFS(Table134237122[MR],Table134237122[Mean Change],1),#N/A)</f>
        <v>#N/A</v>
      </c>
      <c r="H219" s="83" t="e">
        <f>IF(Table134237122[[#This Row],[Mean Change]]=2,AVERAGEIFS(Table134237122[MR],Table134237122[Mean Change],2),#N/A)</f>
        <v>#N/A</v>
      </c>
      <c r="I219" s="83" t="e">
        <f>IF(Table134237122[[#This Row],[Mean Change]]=3,AVERAGEIFS(Table134237122[MR],Table134237122[Mean Change],3),#N/A)</f>
        <v>#N/A</v>
      </c>
      <c r="J219" s="8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19" s="84" t="str">
        <f>IF(ISERROR(Table134237122[[#This Row],[Mean Change]]),"",IF(Table134237122[[#This Row],[Variable Name]]="","",IF(Table134237122[[#This Row],[Mean Change]]=1,Table134237122[Variable Name],"")))</f>
        <v/>
      </c>
      <c r="L219" s="8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19" s="84" t="str">
        <f>IF(ISERROR(Table134237122[[#This Row],[Mean Change]]),"",IF(Table134237122[[#This Row],[Variable Name]]="","",IF(Table134237122[[#This Row],[Mean Change]]=2,Table134237122[Variable Name],"")))</f>
        <v/>
      </c>
      <c r="N219" s="8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19" s="84" t="str">
        <f>IF(ISERROR(Table134237122[[#This Row],[Mean Change]]),"",IF(Table134237122[[#This Row],[Variable Name]]="","",IF(Table134237122[[#This Row],[Mean Change]]=3,Table134237122[Variable Name],"")))</f>
        <v/>
      </c>
      <c r="P219" s="76">
        <v>0.70567999999999997</v>
      </c>
      <c r="Q219" s="84" t="str">
        <f>IF(ISERROR(Table134237122[[#This Row],[Mean Change]]),"",IF(Table134237122[[#This Row],[Variable Name]]="","",IF(Table134237122[[#This Row],[Mean Change]]=4,Table134237122[Variable Name],"")))</f>
        <v/>
      </c>
      <c r="R219" s="8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19" s="84" t="str">
        <f>IF(ISERROR(Table134237122[[#This Row],[Mean Change]]),"",IF(Table134237122[[#This Row],[Variable Name]]="","",IF(Table134237122[[#This Row],[Mean Change]]=5,Table134237122[Variable Name],"")))</f>
        <v/>
      </c>
      <c r="T219" s="8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19" s="8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19" s="86" t="e">
        <f>IF(Table134237122[[#This Row],[Mean Change]]=1,AVERAGEIFS(Table134237122[MR],Table134237122[MR],"&lt;"&amp;Table134237122[[#This Row],[UL MR]],Table134237122[Mean Change],1),#N/A)</f>
        <v>#N/A</v>
      </c>
      <c r="W219" s="86" t="e">
        <f>IF(Table134237122[[#This Row],[Mean Change]]=2,AVERAGEIFS(Table134237122[MR],Table134237122[MR],"&lt;"&amp;Table134237122[[#This Row],[UL MR]],Table134237122[Mean Change],2),#N/A)</f>
        <v>#N/A</v>
      </c>
      <c r="X219" s="86" t="e">
        <f>IF(Table134237122[[#This Row],[Mean Change]]=3,AVERAGEIFS(Table134237122[MR],Table134237122[MR],"&lt;"&amp;Table134237122[[#This Row],[UL MR]],Table134237122[Mean Change],3),#N/A)</f>
        <v>#N/A</v>
      </c>
      <c r="Y219" s="86" t="e">
        <f>Table134237122[[#This Row],[Process Mean]]+(2.66*Table134237122[[#This Row],[MR Bar]])</f>
        <v>#N/A</v>
      </c>
      <c r="Z219" s="86" t="e">
        <f>Table134237122[[#This Row],[2nd Mean]]+(2.66*Table134237122[[#This Row],[MR Bar 2]])</f>
        <v>#N/A</v>
      </c>
      <c r="AA219" s="86" t="e">
        <f>Table134237122[[#This Row],[3rd Mean]]+(2.66*Table134237122[[#This Row],[MR Bar 3]])</f>
        <v>#N/A</v>
      </c>
      <c r="AB219" s="86" t="e">
        <f>Table134237122[[#This Row],[Process Mean]]-(2.66*Table134237122[[#This Row],[MR Bar]])</f>
        <v>#N/A</v>
      </c>
      <c r="AC219" s="86" t="e">
        <f>Table134237122[[#This Row],[2nd Mean]]-(2.66*Table134237122[[#This Row],[MR Bar 2]])</f>
        <v>#N/A</v>
      </c>
      <c r="AD219" s="86" t="e">
        <f>Table134237122[[#This Row],[3rd Mean]]-(2.66*Table134237122[[#This Row],[MR Bar 3]])</f>
        <v>#N/A</v>
      </c>
      <c r="AE219" s="86" t="e">
        <f>IF(Table134237122[[#This Row],[Date]]="",#N/A,IF(Table134237122[[#This Row],[Date]]&lt;$BS$26,#N/A,$BP$26))</f>
        <v>#N/A</v>
      </c>
      <c r="AF219" s="87">
        <f>MAX(Table134237122[Cohort Size])*2</f>
        <v>1264</v>
      </c>
      <c r="AG219" s="8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19" s="8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19" s="90" t="e">
        <f>IF(Table134237122[[#This Row],[Mean Change]]=1,(Table134237122[[#This Row],[Standard Deviation]]*3)+$T219,#N/A)</f>
        <v>#N/A</v>
      </c>
      <c r="AJ219" s="90" t="e">
        <f>IF(Table134237122[[#This Row],[Mean Change]]=1,$T219-(Table134237122[[#This Row],[Standard Deviation]]*3),#N/A)</f>
        <v>#N/A</v>
      </c>
      <c r="AK219" s="90" t="e">
        <f>IF(Table134237122[[#This Row],[Mean Change]]=2,(Table134237122[[#This Row],[Standard Deviation]]*3)+$T219,#N/A)</f>
        <v>#N/A</v>
      </c>
      <c r="AL219" s="90" t="e">
        <f>IF(Table134237122[[#This Row],[Mean Change]]=2,$T219-(Table134237122[[#This Row],[Standard Deviation]]*3),#N/A)</f>
        <v>#N/A</v>
      </c>
      <c r="AM219" s="90" t="e">
        <f>IF(Table134237122[[#This Row],[Mean Change]]=3,(Table134237122[[#This Row],[Standard Deviation]]*3)+$T219,#N/A)</f>
        <v>#N/A</v>
      </c>
      <c r="AN219" s="90" t="e">
        <f>IF(Table134237122[[#This Row],[Mean Change]]=3,$T219-(Table134237122[[#This Row],[Standard Deviation]]*3),#N/A)</f>
        <v>#N/A</v>
      </c>
      <c r="AO219" s="55">
        <v>0.71613171756220007</v>
      </c>
      <c r="AP219" s="55">
        <v>0.6952282824378001</v>
      </c>
      <c r="AQ219" s="90" t="e">
        <f>IF(Table134237122[[#This Row],[Mean Change]]=5,(Table134237122[[#This Row],[Standard Deviation]]*3)+$T219,#N/A)</f>
        <v>#N/A</v>
      </c>
      <c r="AR219" s="90" t="e">
        <f>IF(Table134237122[[#This Row],[Mean Change]]=5,$T219-(Table134237122[[#This Row],[Standard Deviation]]*3),#N/A)</f>
        <v>#N/A</v>
      </c>
    </row>
    <row r="220" spans="2:44" ht="12.75" customHeight="1" x14ac:dyDescent="0.25">
      <c r="B220" s="9"/>
      <c r="C220" s="80"/>
      <c r="D220" s="81"/>
      <c r="E220" s="91" t="e">
        <f>IF(Table134237122[[#This Row],[Variable Name]]="",#N/A,Table134237122[[#This Row],[Variable Name]])</f>
        <v>#N/A</v>
      </c>
      <c r="F220" s="92" t="str">
        <f>IFERROR(IF(Table134237122[[#This Row],[Variable Name]]="","",IF(AG219&lt;&gt;AG220,"",ABS(Table134237122[[#This Row],[Variable Name]]-C219))),"")</f>
        <v/>
      </c>
      <c r="G220" s="93" t="e">
        <f>IF(Table134237122[[#This Row],[Mean Change]]=1,AVERAGEIFS(Table134237122[MR],Table134237122[Mean Change],1),#N/A)</f>
        <v>#N/A</v>
      </c>
      <c r="H220" s="93" t="e">
        <f>IF(Table134237122[[#This Row],[Mean Change]]=2,AVERAGEIFS(Table134237122[MR],Table134237122[Mean Change],2),#N/A)</f>
        <v>#N/A</v>
      </c>
      <c r="I220" s="93" t="e">
        <f>IF(Table134237122[[#This Row],[Mean Change]]=3,AVERAGEIFS(Table134237122[MR],Table134237122[Mean Change],3),#N/A)</f>
        <v>#N/A</v>
      </c>
      <c r="J22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0" s="94" t="str">
        <f>IF(ISERROR(Table134237122[[#This Row],[Mean Change]]),"",IF(Table134237122[[#This Row],[Variable Name]]="","",IF(Table134237122[[#This Row],[Mean Change]]=1,Table134237122[Variable Name],"")))</f>
        <v/>
      </c>
      <c r="L22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0" s="94" t="str">
        <f>IF(ISERROR(Table134237122[[#This Row],[Mean Change]]),"",IF(Table134237122[[#This Row],[Variable Name]]="","",IF(Table134237122[[#This Row],[Mean Change]]=2,Table134237122[Variable Name],"")))</f>
        <v/>
      </c>
      <c r="N22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0" s="94" t="str">
        <f>IF(ISERROR(Table134237122[[#This Row],[Mean Change]]),"",IF(Table134237122[[#This Row],[Variable Name]]="","",IF(Table134237122[[#This Row],[Mean Change]]=3,Table134237122[Variable Name],"")))</f>
        <v/>
      </c>
      <c r="P22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0" s="94" t="str">
        <f>IF(ISERROR(Table134237122[[#This Row],[Mean Change]]),"",IF(Table134237122[[#This Row],[Variable Name]]="","",IF(Table134237122[[#This Row],[Mean Change]]=4,Table134237122[Variable Name],"")))</f>
        <v/>
      </c>
      <c r="R22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0" s="94" t="str">
        <f>IF(ISERROR(Table134237122[[#This Row],[Mean Change]]),"",IF(Table134237122[[#This Row],[Variable Name]]="","",IF(Table134237122[[#This Row],[Mean Change]]=5,Table134237122[Variable Name],"")))</f>
        <v/>
      </c>
      <c r="T22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0" s="96" t="e">
        <f>IF(Table134237122[[#This Row],[Mean Change]]=1,AVERAGEIFS(Table134237122[MR],Table134237122[MR],"&lt;"&amp;Table134237122[[#This Row],[UL MR]],Table134237122[Mean Change],1),#N/A)</f>
        <v>#N/A</v>
      </c>
      <c r="W220" s="96" t="e">
        <f>IF(Table134237122[[#This Row],[Mean Change]]=2,AVERAGEIFS(Table134237122[MR],Table134237122[MR],"&lt;"&amp;Table134237122[[#This Row],[UL MR]],Table134237122[Mean Change],2),#N/A)</f>
        <v>#N/A</v>
      </c>
      <c r="X220" s="96" t="e">
        <f>IF(Table134237122[[#This Row],[Mean Change]]=3,AVERAGEIFS(Table134237122[MR],Table134237122[MR],"&lt;"&amp;Table134237122[[#This Row],[UL MR]],Table134237122[Mean Change],3),#N/A)</f>
        <v>#N/A</v>
      </c>
      <c r="Y220" s="96" t="e">
        <f>Table134237122[[#This Row],[Process Mean]]+(2.66*Table134237122[[#This Row],[MR Bar]])</f>
        <v>#N/A</v>
      </c>
      <c r="Z220" s="96" t="e">
        <f>Table134237122[[#This Row],[2nd Mean]]+(2.66*Table134237122[[#This Row],[MR Bar 2]])</f>
        <v>#N/A</v>
      </c>
      <c r="AA220" s="96" t="e">
        <f>Table134237122[[#This Row],[3rd Mean]]+(2.66*Table134237122[[#This Row],[MR Bar 3]])</f>
        <v>#N/A</v>
      </c>
      <c r="AB220" s="96" t="e">
        <f>Table134237122[[#This Row],[Process Mean]]-(2.66*Table134237122[[#This Row],[MR Bar]])</f>
        <v>#N/A</v>
      </c>
      <c r="AC220" s="96" t="e">
        <f>Table134237122[[#This Row],[2nd Mean]]-(2.66*Table134237122[[#This Row],[MR Bar 2]])</f>
        <v>#N/A</v>
      </c>
      <c r="AD220" s="96" t="e">
        <f>Table134237122[[#This Row],[3rd Mean]]-(2.66*Table134237122[[#This Row],[MR Bar 3]])</f>
        <v>#N/A</v>
      </c>
      <c r="AE220" s="96" t="e">
        <f>IF(Table134237122[[#This Row],[Date]]="",#N/A,IF(Table134237122[[#This Row],[Date]]&lt;$BS$26,#N/A,$BP$26))</f>
        <v>#N/A</v>
      </c>
      <c r="AF220" s="97">
        <f>MAX(Table134237122[Cohort Size])*2</f>
        <v>1264</v>
      </c>
      <c r="AG22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0" s="100" t="e">
        <f>IF(Table134237122[[#This Row],[Mean Change]]=1,(Table134237122[[#This Row],[Standard Deviation]]*3)+$T220,#N/A)</f>
        <v>#N/A</v>
      </c>
      <c r="AJ220" s="100" t="e">
        <f>IF(Table134237122[[#This Row],[Mean Change]]=1,$T220-(Table134237122[[#This Row],[Standard Deviation]]*3),#N/A)</f>
        <v>#N/A</v>
      </c>
      <c r="AK220" s="100" t="e">
        <f>IF(Table134237122[[#This Row],[Mean Change]]=2,(Table134237122[[#This Row],[Standard Deviation]]*3)+$T220,#N/A)</f>
        <v>#N/A</v>
      </c>
      <c r="AL220" s="100" t="e">
        <f>IF(Table134237122[[#This Row],[Mean Change]]=2,$T220-(Table134237122[[#This Row],[Standard Deviation]]*3),#N/A)</f>
        <v>#N/A</v>
      </c>
      <c r="AM220" s="100" t="e">
        <f>IF(Table134237122[[#This Row],[Mean Change]]=3,(Table134237122[[#This Row],[Standard Deviation]]*3)+$T220,#N/A)</f>
        <v>#N/A</v>
      </c>
      <c r="AN220" s="100" t="e">
        <f>IF(Table134237122[[#This Row],[Mean Change]]=3,$T220-(Table134237122[[#This Row],[Standard Deviation]]*3),#N/A)</f>
        <v>#N/A</v>
      </c>
      <c r="AO220" s="55">
        <v>0.71613171756220007</v>
      </c>
      <c r="AP220" s="55">
        <v>0.6952282824378001</v>
      </c>
      <c r="AQ220" s="100" t="e">
        <f>IF(Table134237122[[#This Row],[Mean Change]]=5,(Table134237122[[#This Row],[Standard Deviation]]*3)+$T220,#N/A)</f>
        <v>#N/A</v>
      </c>
      <c r="AR220" s="100" t="e">
        <f>IF(Table134237122[[#This Row],[Mean Change]]=5,$T220-(Table134237122[[#This Row],[Standard Deviation]]*3),#N/A)</f>
        <v>#N/A</v>
      </c>
    </row>
    <row r="221" spans="2:44" ht="12.75" customHeight="1" x14ac:dyDescent="0.25">
      <c r="B221" s="9"/>
      <c r="C221" s="80"/>
      <c r="D221" s="81"/>
      <c r="E221" s="91" t="e">
        <f>IF(Table134237122[[#This Row],[Variable Name]]="",#N/A,Table134237122[[#This Row],[Variable Name]])</f>
        <v>#N/A</v>
      </c>
      <c r="F221" s="92" t="str">
        <f>IFERROR(IF(Table134237122[[#This Row],[Variable Name]]="","",IF(AG220&lt;&gt;AG221,"",ABS(Table134237122[[#This Row],[Variable Name]]-C220))),"")</f>
        <v/>
      </c>
      <c r="G221" s="93" t="e">
        <f>IF(Table134237122[[#This Row],[Mean Change]]=1,AVERAGEIFS(Table134237122[MR],Table134237122[Mean Change],1),#N/A)</f>
        <v>#N/A</v>
      </c>
      <c r="H221" s="93" t="e">
        <f>IF(Table134237122[[#This Row],[Mean Change]]=2,AVERAGEIFS(Table134237122[MR],Table134237122[Mean Change],2),#N/A)</f>
        <v>#N/A</v>
      </c>
      <c r="I221" s="93" t="e">
        <f>IF(Table134237122[[#This Row],[Mean Change]]=3,AVERAGEIFS(Table134237122[MR],Table134237122[Mean Change],3),#N/A)</f>
        <v>#N/A</v>
      </c>
      <c r="J22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1" s="94" t="str">
        <f>IF(ISERROR(Table134237122[[#This Row],[Mean Change]]),"",IF(Table134237122[[#This Row],[Variable Name]]="","",IF(Table134237122[[#This Row],[Mean Change]]=1,Table134237122[Variable Name],"")))</f>
        <v/>
      </c>
      <c r="L22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1" s="94" t="str">
        <f>IF(ISERROR(Table134237122[[#This Row],[Mean Change]]),"",IF(Table134237122[[#This Row],[Variable Name]]="","",IF(Table134237122[[#This Row],[Mean Change]]=2,Table134237122[Variable Name],"")))</f>
        <v/>
      </c>
      <c r="N22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1" s="94" t="str">
        <f>IF(ISERROR(Table134237122[[#This Row],[Mean Change]]),"",IF(Table134237122[[#This Row],[Variable Name]]="","",IF(Table134237122[[#This Row],[Mean Change]]=3,Table134237122[Variable Name],"")))</f>
        <v/>
      </c>
      <c r="P22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1" s="94" t="str">
        <f>IF(ISERROR(Table134237122[[#This Row],[Mean Change]]),"",IF(Table134237122[[#This Row],[Variable Name]]="","",IF(Table134237122[[#This Row],[Mean Change]]=4,Table134237122[Variable Name],"")))</f>
        <v/>
      </c>
      <c r="R22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1" s="94" t="str">
        <f>IF(ISERROR(Table134237122[[#This Row],[Mean Change]]),"",IF(Table134237122[[#This Row],[Variable Name]]="","",IF(Table134237122[[#This Row],[Mean Change]]=5,Table134237122[Variable Name],"")))</f>
        <v/>
      </c>
      <c r="T22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1" s="96" t="e">
        <f>IF(Table134237122[[#This Row],[Mean Change]]=1,AVERAGEIFS(Table134237122[MR],Table134237122[MR],"&lt;"&amp;Table134237122[[#This Row],[UL MR]],Table134237122[Mean Change],1),#N/A)</f>
        <v>#N/A</v>
      </c>
      <c r="W221" s="96" t="e">
        <f>IF(Table134237122[[#This Row],[Mean Change]]=2,AVERAGEIFS(Table134237122[MR],Table134237122[MR],"&lt;"&amp;Table134237122[[#This Row],[UL MR]],Table134237122[Mean Change],2),#N/A)</f>
        <v>#N/A</v>
      </c>
      <c r="X221" s="96" t="e">
        <f>IF(Table134237122[[#This Row],[Mean Change]]=3,AVERAGEIFS(Table134237122[MR],Table134237122[MR],"&lt;"&amp;Table134237122[[#This Row],[UL MR]],Table134237122[Mean Change],3),#N/A)</f>
        <v>#N/A</v>
      </c>
      <c r="Y221" s="96" t="e">
        <f>Table134237122[[#This Row],[Process Mean]]+(2.66*Table134237122[[#This Row],[MR Bar]])</f>
        <v>#N/A</v>
      </c>
      <c r="Z221" s="96" t="e">
        <f>Table134237122[[#This Row],[2nd Mean]]+(2.66*Table134237122[[#This Row],[MR Bar 2]])</f>
        <v>#N/A</v>
      </c>
      <c r="AA221" s="96" t="e">
        <f>Table134237122[[#This Row],[3rd Mean]]+(2.66*Table134237122[[#This Row],[MR Bar 3]])</f>
        <v>#N/A</v>
      </c>
      <c r="AB221" s="96" t="e">
        <f>Table134237122[[#This Row],[Process Mean]]-(2.66*Table134237122[[#This Row],[MR Bar]])</f>
        <v>#N/A</v>
      </c>
      <c r="AC221" s="96" t="e">
        <f>Table134237122[[#This Row],[2nd Mean]]-(2.66*Table134237122[[#This Row],[MR Bar 2]])</f>
        <v>#N/A</v>
      </c>
      <c r="AD221" s="96" t="e">
        <f>Table134237122[[#This Row],[3rd Mean]]-(2.66*Table134237122[[#This Row],[MR Bar 3]])</f>
        <v>#N/A</v>
      </c>
      <c r="AE221" s="96" t="e">
        <f>IF(Table134237122[[#This Row],[Date]]="",#N/A,IF(Table134237122[[#This Row],[Date]]&lt;$BS$26,#N/A,$BP$26))</f>
        <v>#N/A</v>
      </c>
      <c r="AF221" s="97">
        <f>MAX(Table134237122[Cohort Size])*2</f>
        <v>1264</v>
      </c>
      <c r="AG22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1" s="100" t="e">
        <f>IF(Table134237122[[#This Row],[Mean Change]]=1,(Table134237122[[#This Row],[Standard Deviation]]*3)+$T221,#N/A)</f>
        <v>#N/A</v>
      </c>
      <c r="AJ221" s="100" t="e">
        <f>IF(Table134237122[[#This Row],[Mean Change]]=1,$T221-(Table134237122[[#This Row],[Standard Deviation]]*3),#N/A)</f>
        <v>#N/A</v>
      </c>
      <c r="AK221" s="100" t="e">
        <f>IF(Table134237122[[#This Row],[Mean Change]]=2,(Table134237122[[#This Row],[Standard Deviation]]*3)+$T221,#N/A)</f>
        <v>#N/A</v>
      </c>
      <c r="AL221" s="100" t="e">
        <f>IF(Table134237122[[#This Row],[Mean Change]]=2,$T221-(Table134237122[[#This Row],[Standard Deviation]]*3),#N/A)</f>
        <v>#N/A</v>
      </c>
      <c r="AM221" s="100" t="e">
        <f>IF(Table134237122[[#This Row],[Mean Change]]=3,(Table134237122[[#This Row],[Standard Deviation]]*3)+$T221,#N/A)</f>
        <v>#N/A</v>
      </c>
      <c r="AN221" s="100" t="e">
        <f>IF(Table134237122[[#This Row],[Mean Change]]=3,$T221-(Table134237122[[#This Row],[Standard Deviation]]*3),#N/A)</f>
        <v>#N/A</v>
      </c>
      <c r="AO221" s="55">
        <v>0.71613171756220007</v>
      </c>
      <c r="AP221" s="55">
        <v>0.6952282824378001</v>
      </c>
      <c r="AQ221" s="100" t="e">
        <f>IF(Table134237122[[#This Row],[Mean Change]]=5,(Table134237122[[#This Row],[Standard Deviation]]*3)+$T221,#N/A)</f>
        <v>#N/A</v>
      </c>
      <c r="AR221" s="100" t="e">
        <f>IF(Table134237122[[#This Row],[Mean Change]]=5,$T221-(Table134237122[[#This Row],[Standard Deviation]]*3),#N/A)</f>
        <v>#N/A</v>
      </c>
    </row>
    <row r="222" spans="2:44" ht="12.75" customHeight="1" x14ac:dyDescent="0.25">
      <c r="B222" s="9"/>
      <c r="C222" s="80"/>
      <c r="D222" s="81"/>
      <c r="E222" s="91" t="e">
        <f>IF(Table134237122[[#This Row],[Variable Name]]="",#N/A,Table134237122[[#This Row],[Variable Name]])</f>
        <v>#N/A</v>
      </c>
      <c r="F222" s="92" t="str">
        <f>IFERROR(IF(Table134237122[[#This Row],[Variable Name]]="","",IF(AG221&lt;&gt;AG222,"",ABS(Table134237122[[#This Row],[Variable Name]]-C221))),"")</f>
        <v/>
      </c>
      <c r="G222" s="93" t="e">
        <f>IF(Table134237122[[#This Row],[Mean Change]]=1,AVERAGEIFS(Table134237122[MR],Table134237122[Mean Change],1),#N/A)</f>
        <v>#N/A</v>
      </c>
      <c r="H222" s="93" t="e">
        <f>IF(Table134237122[[#This Row],[Mean Change]]=2,AVERAGEIFS(Table134237122[MR],Table134237122[Mean Change],2),#N/A)</f>
        <v>#N/A</v>
      </c>
      <c r="I222" s="93" t="e">
        <f>IF(Table134237122[[#This Row],[Mean Change]]=3,AVERAGEIFS(Table134237122[MR],Table134237122[Mean Change],3),#N/A)</f>
        <v>#N/A</v>
      </c>
      <c r="J22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2" s="94" t="str">
        <f>IF(ISERROR(Table134237122[[#This Row],[Mean Change]]),"",IF(Table134237122[[#This Row],[Variable Name]]="","",IF(Table134237122[[#This Row],[Mean Change]]=1,Table134237122[Variable Name],"")))</f>
        <v/>
      </c>
      <c r="L22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2" s="94" t="str">
        <f>IF(ISERROR(Table134237122[[#This Row],[Mean Change]]),"",IF(Table134237122[[#This Row],[Variable Name]]="","",IF(Table134237122[[#This Row],[Mean Change]]=2,Table134237122[Variable Name],"")))</f>
        <v/>
      </c>
      <c r="N22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2" s="94" t="str">
        <f>IF(ISERROR(Table134237122[[#This Row],[Mean Change]]),"",IF(Table134237122[[#This Row],[Variable Name]]="","",IF(Table134237122[[#This Row],[Mean Change]]=3,Table134237122[Variable Name],"")))</f>
        <v/>
      </c>
      <c r="P22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2" s="94" t="str">
        <f>IF(ISERROR(Table134237122[[#This Row],[Mean Change]]),"",IF(Table134237122[[#This Row],[Variable Name]]="","",IF(Table134237122[[#This Row],[Mean Change]]=4,Table134237122[Variable Name],"")))</f>
        <v/>
      </c>
      <c r="R22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2" s="94" t="str">
        <f>IF(ISERROR(Table134237122[[#This Row],[Mean Change]]),"",IF(Table134237122[[#This Row],[Variable Name]]="","",IF(Table134237122[[#This Row],[Mean Change]]=5,Table134237122[Variable Name],"")))</f>
        <v/>
      </c>
      <c r="T22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2" s="96" t="e">
        <f>IF(Table134237122[[#This Row],[Mean Change]]=1,AVERAGEIFS(Table134237122[MR],Table134237122[MR],"&lt;"&amp;Table134237122[[#This Row],[UL MR]],Table134237122[Mean Change],1),#N/A)</f>
        <v>#N/A</v>
      </c>
      <c r="W222" s="96" t="e">
        <f>IF(Table134237122[[#This Row],[Mean Change]]=2,AVERAGEIFS(Table134237122[MR],Table134237122[MR],"&lt;"&amp;Table134237122[[#This Row],[UL MR]],Table134237122[Mean Change],2),#N/A)</f>
        <v>#N/A</v>
      </c>
      <c r="X222" s="96" t="e">
        <f>IF(Table134237122[[#This Row],[Mean Change]]=3,AVERAGEIFS(Table134237122[MR],Table134237122[MR],"&lt;"&amp;Table134237122[[#This Row],[UL MR]],Table134237122[Mean Change],3),#N/A)</f>
        <v>#N/A</v>
      </c>
      <c r="Y222" s="96" t="e">
        <f>Table134237122[[#This Row],[Process Mean]]+(2.66*Table134237122[[#This Row],[MR Bar]])</f>
        <v>#N/A</v>
      </c>
      <c r="Z222" s="96" t="e">
        <f>Table134237122[[#This Row],[2nd Mean]]+(2.66*Table134237122[[#This Row],[MR Bar 2]])</f>
        <v>#N/A</v>
      </c>
      <c r="AA222" s="96" t="e">
        <f>Table134237122[[#This Row],[3rd Mean]]+(2.66*Table134237122[[#This Row],[MR Bar 3]])</f>
        <v>#N/A</v>
      </c>
      <c r="AB222" s="96" t="e">
        <f>Table134237122[[#This Row],[Process Mean]]-(2.66*Table134237122[[#This Row],[MR Bar]])</f>
        <v>#N/A</v>
      </c>
      <c r="AC222" s="96" t="e">
        <f>Table134237122[[#This Row],[2nd Mean]]-(2.66*Table134237122[[#This Row],[MR Bar 2]])</f>
        <v>#N/A</v>
      </c>
      <c r="AD222" s="96" t="e">
        <f>Table134237122[[#This Row],[3rd Mean]]-(2.66*Table134237122[[#This Row],[MR Bar 3]])</f>
        <v>#N/A</v>
      </c>
      <c r="AE222" s="96" t="e">
        <f>IF(Table134237122[[#This Row],[Date]]="",#N/A,IF(Table134237122[[#This Row],[Date]]&lt;$BS$26,#N/A,$BP$26))</f>
        <v>#N/A</v>
      </c>
      <c r="AF222" s="97">
        <f>MAX(Table134237122[Cohort Size])*2</f>
        <v>1264</v>
      </c>
      <c r="AG22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2" s="100" t="e">
        <f>IF(Table134237122[[#This Row],[Mean Change]]=1,(Table134237122[[#This Row],[Standard Deviation]]*3)+$T222,#N/A)</f>
        <v>#N/A</v>
      </c>
      <c r="AJ222" s="100" t="e">
        <f>IF(Table134237122[[#This Row],[Mean Change]]=1,$T222-(Table134237122[[#This Row],[Standard Deviation]]*3),#N/A)</f>
        <v>#N/A</v>
      </c>
      <c r="AK222" s="100" t="e">
        <f>IF(Table134237122[[#This Row],[Mean Change]]=2,(Table134237122[[#This Row],[Standard Deviation]]*3)+$T222,#N/A)</f>
        <v>#N/A</v>
      </c>
      <c r="AL222" s="100" t="e">
        <f>IF(Table134237122[[#This Row],[Mean Change]]=2,$T222-(Table134237122[[#This Row],[Standard Deviation]]*3),#N/A)</f>
        <v>#N/A</v>
      </c>
      <c r="AM222" s="100" t="e">
        <f>IF(Table134237122[[#This Row],[Mean Change]]=3,(Table134237122[[#This Row],[Standard Deviation]]*3)+$T222,#N/A)</f>
        <v>#N/A</v>
      </c>
      <c r="AN222" s="100" t="e">
        <f>IF(Table134237122[[#This Row],[Mean Change]]=3,$T222-(Table134237122[[#This Row],[Standard Deviation]]*3),#N/A)</f>
        <v>#N/A</v>
      </c>
      <c r="AO222" s="55">
        <v>0.71613171756220007</v>
      </c>
      <c r="AP222" s="55">
        <v>0.6952282824378001</v>
      </c>
      <c r="AQ222" s="100" t="e">
        <f>IF(Table134237122[[#This Row],[Mean Change]]=5,(Table134237122[[#This Row],[Standard Deviation]]*3)+$T222,#N/A)</f>
        <v>#N/A</v>
      </c>
      <c r="AR222" s="100" t="e">
        <f>IF(Table134237122[[#This Row],[Mean Change]]=5,$T222-(Table134237122[[#This Row],[Standard Deviation]]*3),#N/A)</f>
        <v>#N/A</v>
      </c>
    </row>
    <row r="223" spans="2:44" ht="12.75" customHeight="1" x14ac:dyDescent="0.25">
      <c r="B223" s="9"/>
      <c r="C223" s="80"/>
      <c r="D223" s="81"/>
      <c r="E223" s="91" t="e">
        <f>IF(Table134237122[[#This Row],[Variable Name]]="",#N/A,Table134237122[[#This Row],[Variable Name]])</f>
        <v>#N/A</v>
      </c>
      <c r="F223" s="92" t="str">
        <f>IFERROR(IF(Table134237122[[#This Row],[Variable Name]]="","",IF(AG222&lt;&gt;AG223,"",ABS(Table134237122[[#This Row],[Variable Name]]-C222))),"")</f>
        <v/>
      </c>
      <c r="G223" s="93" t="e">
        <f>IF(Table134237122[[#This Row],[Mean Change]]=1,AVERAGEIFS(Table134237122[MR],Table134237122[Mean Change],1),#N/A)</f>
        <v>#N/A</v>
      </c>
      <c r="H223" s="93" t="e">
        <f>IF(Table134237122[[#This Row],[Mean Change]]=2,AVERAGEIFS(Table134237122[MR],Table134237122[Mean Change],2),#N/A)</f>
        <v>#N/A</v>
      </c>
      <c r="I223" s="93" t="e">
        <f>IF(Table134237122[[#This Row],[Mean Change]]=3,AVERAGEIFS(Table134237122[MR],Table134237122[Mean Change],3),#N/A)</f>
        <v>#N/A</v>
      </c>
      <c r="J22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3" s="94" t="str">
        <f>IF(ISERROR(Table134237122[[#This Row],[Mean Change]]),"",IF(Table134237122[[#This Row],[Variable Name]]="","",IF(Table134237122[[#This Row],[Mean Change]]=1,Table134237122[Variable Name],"")))</f>
        <v/>
      </c>
      <c r="L22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3" s="94" t="str">
        <f>IF(ISERROR(Table134237122[[#This Row],[Mean Change]]),"",IF(Table134237122[[#This Row],[Variable Name]]="","",IF(Table134237122[[#This Row],[Mean Change]]=2,Table134237122[Variable Name],"")))</f>
        <v/>
      </c>
      <c r="N22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3" s="94" t="str">
        <f>IF(ISERROR(Table134237122[[#This Row],[Mean Change]]),"",IF(Table134237122[[#This Row],[Variable Name]]="","",IF(Table134237122[[#This Row],[Mean Change]]=3,Table134237122[Variable Name],"")))</f>
        <v/>
      </c>
      <c r="P22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3" s="94" t="str">
        <f>IF(ISERROR(Table134237122[[#This Row],[Mean Change]]),"",IF(Table134237122[[#This Row],[Variable Name]]="","",IF(Table134237122[[#This Row],[Mean Change]]=4,Table134237122[Variable Name],"")))</f>
        <v/>
      </c>
      <c r="R22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3" s="94" t="str">
        <f>IF(ISERROR(Table134237122[[#This Row],[Mean Change]]),"",IF(Table134237122[[#This Row],[Variable Name]]="","",IF(Table134237122[[#This Row],[Mean Change]]=5,Table134237122[Variable Name],"")))</f>
        <v/>
      </c>
      <c r="T22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3" s="96" t="e">
        <f>IF(Table134237122[[#This Row],[Mean Change]]=1,AVERAGEIFS(Table134237122[MR],Table134237122[MR],"&lt;"&amp;Table134237122[[#This Row],[UL MR]],Table134237122[Mean Change],1),#N/A)</f>
        <v>#N/A</v>
      </c>
      <c r="W223" s="96" t="e">
        <f>IF(Table134237122[[#This Row],[Mean Change]]=2,AVERAGEIFS(Table134237122[MR],Table134237122[MR],"&lt;"&amp;Table134237122[[#This Row],[UL MR]],Table134237122[Mean Change],2),#N/A)</f>
        <v>#N/A</v>
      </c>
      <c r="X223" s="96" t="e">
        <f>IF(Table134237122[[#This Row],[Mean Change]]=3,AVERAGEIFS(Table134237122[MR],Table134237122[MR],"&lt;"&amp;Table134237122[[#This Row],[UL MR]],Table134237122[Mean Change],3),#N/A)</f>
        <v>#N/A</v>
      </c>
      <c r="Y223" s="96" t="e">
        <f>Table134237122[[#This Row],[Process Mean]]+(2.66*Table134237122[[#This Row],[MR Bar]])</f>
        <v>#N/A</v>
      </c>
      <c r="Z223" s="96" t="e">
        <f>Table134237122[[#This Row],[2nd Mean]]+(2.66*Table134237122[[#This Row],[MR Bar 2]])</f>
        <v>#N/A</v>
      </c>
      <c r="AA223" s="96" t="e">
        <f>Table134237122[[#This Row],[3rd Mean]]+(2.66*Table134237122[[#This Row],[MR Bar 3]])</f>
        <v>#N/A</v>
      </c>
      <c r="AB223" s="96" t="e">
        <f>Table134237122[[#This Row],[Process Mean]]-(2.66*Table134237122[[#This Row],[MR Bar]])</f>
        <v>#N/A</v>
      </c>
      <c r="AC223" s="96" t="e">
        <f>Table134237122[[#This Row],[2nd Mean]]-(2.66*Table134237122[[#This Row],[MR Bar 2]])</f>
        <v>#N/A</v>
      </c>
      <c r="AD223" s="96" t="e">
        <f>Table134237122[[#This Row],[3rd Mean]]-(2.66*Table134237122[[#This Row],[MR Bar 3]])</f>
        <v>#N/A</v>
      </c>
      <c r="AE223" s="96" t="e">
        <f>IF(Table134237122[[#This Row],[Date]]="",#N/A,IF(Table134237122[[#This Row],[Date]]&lt;$BS$26,#N/A,$BP$26))</f>
        <v>#N/A</v>
      </c>
      <c r="AF223" s="97">
        <f>MAX(Table134237122[Cohort Size])*2</f>
        <v>1264</v>
      </c>
      <c r="AG22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3" s="100" t="e">
        <f>IF(Table134237122[[#This Row],[Mean Change]]=1,(Table134237122[[#This Row],[Standard Deviation]]*3)+$T223,#N/A)</f>
        <v>#N/A</v>
      </c>
      <c r="AJ223" s="100" t="e">
        <f>IF(Table134237122[[#This Row],[Mean Change]]=1,$T223-(Table134237122[[#This Row],[Standard Deviation]]*3),#N/A)</f>
        <v>#N/A</v>
      </c>
      <c r="AK223" s="100" t="e">
        <f>IF(Table134237122[[#This Row],[Mean Change]]=2,(Table134237122[[#This Row],[Standard Deviation]]*3)+$T223,#N/A)</f>
        <v>#N/A</v>
      </c>
      <c r="AL223" s="100" t="e">
        <f>IF(Table134237122[[#This Row],[Mean Change]]=2,$T223-(Table134237122[[#This Row],[Standard Deviation]]*3),#N/A)</f>
        <v>#N/A</v>
      </c>
      <c r="AM223" s="100" t="e">
        <f>IF(Table134237122[[#This Row],[Mean Change]]=3,(Table134237122[[#This Row],[Standard Deviation]]*3)+$T223,#N/A)</f>
        <v>#N/A</v>
      </c>
      <c r="AN223" s="100" t="e">
        <f>IF(Table134237122[[#This Row],[Mean Change]]=3,$T223-(Table134237122[[#This Row],[Standard Deviation]]*3),#N/A)</f>
        <v>#N/A</v>
      </c>
      <c r="AO223" s="55">
        <v>0.71613171756220007</v>
      </c>
      <c r="AP223" s="55">
        <v>0.6952282824378001</v>
      </c>
      <c r="AQ223" s="100" t="e">
        <f>IF(Table134237122[[#This Row],[Mean Change]]=5,(Table134237122[[#This Row],[Standard Deviation]]*3)+$T223,#N/A)</f>
        <v>#N/A</v>
      </c>
      <c r="AR223" s="100" t="e">
        <f>IF(Table134237122[[#This Row],[Mean Change]]=5,$T223-(Table134237122[[#This Row],[Standard Deviation]]*3),#N/A)</f>
        <v>#N/A</v>
      </c>
    </row>
    <row r="224" spans="2:44" ht="12.75" customHeight="1" x14ac:dyDescent="0.25">
      <c r="B224" s="9"/>
      <c r="C224" s="80"/>
      <c r="D224" s="81"/>
      <c r="E224" s="91" t="e">
        <f>IF(Table134237122[[#This Row],[Variable Name]]="",#N/A,Table134237122[[#This Row],[Variable Name]])</f>
        <v>#N/A</v>
      </c>
      <c r="F224" s="92" t="str">
        <f>IFERROR(IF(Table134237122[[#This Row],[Variable Name]]="","",IF(AG223&lt;&gt;AG224,"",ABS(Table134237122[[#This Row],[Variable Name]]-C223))),"")</f>
        <v/>
      </c>
      <c r="G224" s="93" t="e">
        <f>IF(Table134237122[[#This Row],[Mean Change]]=1,AVERAGEIFS(Table134237122[MR],Table134237122[Mean Change],1),#N/A)</f>
        <v>#N/A</v>
      </c>
      <c r="H224" s="93" t="e">
        <f>IF(Table134237122[[#This Row],[Mean Change]]=2,AVERAGEIFS(Table134237122[MR],Table134237122[Mean Change],2),#N/A)</f>
        <v>#N/A</v>
      </c>
      <c r="I224" s="93" t="e">
        <f>IF(Table134237122[[#This Row],[Mean Change]]=3,AVERAGEIFS(Table134237122[MR],Table134237122[Mean Change],3),#N/A)</f>
        <v>#N/A</v>
      </c>
      <c r="J224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4" s="94" t="str">
        <f>IF(ISERROR(Table134237122[[#This Row],[Mean Change]]),"",IF(Table134237122[[#This Row],[Variable Name]]="","",IF(Table134237122[[#This Row],[Mean Change]]=1,Table134237122[Variable Name],"")))</f>
        <v/>
      </c>
      <c r="L224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4" s="94" t="str">
        <f>IF(ISERROR(Table134237122[[#This Row],[Mean Change]]),"",IF(Table134237122[[#This Row],[Variable Name]]="","",IF(Table134237122[[#This Row],[Mean Change]]=2,Table134237122[Variable Name],"")))</f>
        <v/>
      </c>
      <c r="N224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4" s="94" t="str">
        <f>IF(ISERROR(Table134237122[[#This Row],[Mean Change]]),"",IF(Table134237122[[#This Row],[Variable Name]]="","",IF(Table134237122[[#This Row],[Mean Change]]=3,Table134237122[Variable Name],"")))</f>
        <v/>
      </c>
      <c r="P224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4" s="94" t="str">
        <f>IF(ISERROR(Table134237122[[#This Row],[Mean Change]]),"",IF(Table134237122[[#This Row],[Variable Name]]="","",IF(Table134237122[[#This Row],[Mean Change]]=4,Table134237122[Variable Name],"")))</f>
        <v/>
      </c>
      <c r="R224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4" s="94" t="str">
        <f>IF(ISERROR(Table134237122[[#This Row],[Mean Change]]),"",IF(Table134237122[[#This Row],[Variable Name]]="","",IF(Table134237122[[#This Row],[Mean Change]]=5,Table134237122[Variable Name],"")))</f>
        <v/>
      </c>
      <c r="T224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4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4" s="96" t="e">
        <f>IF(Table134237122[[#This Row],[Mean Change]]=1,AVERAGEIFS(Table134237122[MR],Table134237122[MR],"&lt;"&amp;Table134237122[[#This Row],[UL MR]],Table134237122[Mean Change],1),#N/A)</f>
        <v>#N/A</v>
      </c>
      <c r="W224" s="96" t="e">
        <f>IF(Table134237122[[#This Row],[Mean Change]]=2,AVERAGEIFS(Table134237122[MR],Table134237122[MR],"&lt;"&amp;Table134237122[[#This Row],[UL MR]],Table134237122[Mean Change],2),#N/A)</f>
        <v>#N/A</v>
      </c>
      <c r="X224" s="96" t="e">
        <f>IF(Table134237122[[#This Row],[Mean Change]]=3,AVERAGEIFS(Table134237122[MR],Table134237122[MR],"&lt;"&amp;Table134237122[[#This Row],[UL MR]],Table134237122[Mean Change],3),#N/A)</f>
        <v>#N/A</v>
      </c>
      <c r="Y224" s="96" t="e">
        <f>Table134237122[[#This Row],[Process Mean]]+(2.66*Table134237122[[#This Row],[MR Bar]])</f>
        <v>#N/A</v>
      </c>
      <c r="Z224" s="96" t="e">
        <f>Table134237122[[#This Row],[2nd Mean]]+(2.66*Table134237122[[#This Row],[MR Bar 2]])</f>
        <v>#N/A</v>
      </c>
      <c r="AA224" s="96" t="e">
        <f>Table134237122[[#This Row],[3rd Mean]]+(2.66*Table134237122[[#This Row],[MR Bar 3]])</f>
        <v>#N/A</v>
      </c>
      <c r="AB224" s="96" t="e">
        <f>Table134237122[[#This Row],[Process Mean]]-(2.66*Table134237122[[#This Row],[MR Bar]])</f>
        <v>#N/A</v>
      </c>
      <c r="AC224" s="96" t="e">
        <f>Table134237122[[#This Row],[2nd Mean]]-(2.66*Table134237122[[#This Row],[MR Bar 2]])</f>
        <v>#N/A</v>
      </c>
      <c r="AD224" s="96" t="e">
        <f>Table134237122[[#This Row],[3rd Mean]]-(2.66*Table134237122[[#This Row],[MR Bar 3]])</f>
        <v>#N/A</v>
      </c>
      <c r="AE224" s="96" t="e">
        <f>IF(Table134237122[[#This Row],[Date]]="",#N/A,IF(Table134237122[[#This Row],[Date]]&lt;$BS$26,#N/A,$BP$26))</f>
        <v>#N/A</v>
      </c>
      <c r="AF224" s="97">
        <f>MAX(Table134237122[Cohort Size])*2</f>
        <v>1264</v>
      </c>
      <c r="AG224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4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4" s="100" t="e">
        <f>IF(Table134237122[[#This Row],[Mean Change]]=1,(Table134237122[[#This Row],[Standard Deviation]]*3)+$T224,#N/A)</f>
        <v>#N/A</v>
      </c>
      <c r="AJ224" s="100" t="e">
        <f>IF(Table134237122[[#This Row],[Mean Change]]=1,$T224-(Table134237122[[#This Row],[Standard Deviation]]*3),#N/A)</f>
        <v>#N/A</v>
      </c>
      <c r="AK224" s="100" t="e">
        <f>IF(Table134237122[[#This Row],[Mean Change]]=2,(Table134237122[[#This Row],[Standard Deviation]]*3)+$T224,#N/A)</f>
        <v>#N/A</v>
      </c>
      <c r="AL224" s="100" t="e">
        <f>IF(Table134237122[[#This Row],[Mean Change]]=2,$T224-(Table134237122[[#This Row],[Standard Deviation]]*3),#N/A)</f>
        <v>#N/A</v>
      </c>
      <c r="AM224" s="100" t="e">
        <f>IF(Table134237122[[#This Row],[Mean Change]]=3,(Table134237122[[#This Row],[Standard Deviation]]*3)+$T224,#N/A)</f>
        <v>#N/A</v>
      </c>
      <c r="AN224" s="100" t="e">
        <f>IF(Table134237122[[#This Row],[Mean Change]]=3,$T224-(Table134237122[[#This Row],[Standard Deviation]]*3),#N/A)</f>
        <v>#N/A</v>
      </c>
      <c r="AO224" s="55">
        <v>0.71613171756220007</v>
      </c>
      <c r="AP224" s="55">
        <v>0.6952282824378001</v>
      </c>
      <c r="AQ224" s="100" t="e">
        <f>IF(Table134237122[[#This Row],[Mean Change]]=5,(Table134237122[[#This Row],[Standard Deviation]]*3)+$T224,#N/A)</f>
        <v>#N/A</v>
      </c>
      <c r="AR224" s="100" t="e">
        <f>IF(Table134237122[[#This Row],[Mean Change]]=5,$T224-(Table134237122[[#This Row],[Standard Deviation]]*3),#N/A)</f>
        <v>#N/A</v>
      </c>
    </row>
    <row r="225" spans="2:44" ht="12.75" customHeight="1" x14ac:dyDescent="0.25">
      <c r="B225" s="9"/>
      <c r="C225" s="80"/>
      <c r="D225" s="81"/>
      <c r="E225" s="91" t="e">
        <f>IF(Table134237122[[#This Row],[Variable Name]]="",#N/A,Table134237122[[#This Row],[Variable Name]])</f>
        <v>#N/A</v>
      </c>
      <c r="F225" s="92" t="str">
        <f>IFERROR(IF(Table134237122[[#This Row],[Variable Name]]="","",IF(AG224&lt;&gt;AG225,"",ABS(Table134237122[[#This Row],[Variable Name]]-C224))),"")</f>
        <v/>
      </c>
      <c r="G225" s="93" t="e">
        <f>IF(Table134237122[[#This Row],[Mean Change]]=1,AVERAGEIFS(Table134237122[MR],Table134237122[Mean Change],1),#N/A)</f>
        <v>#N/A</v>
      </c>
      <c r="H225" s="93" t="e">
        <f>IF(Table134237122[[#This Row],[Mean Change]]=2,AVERAGEIFS(Table134237122[MR],Table134237122[Mean Change],2),#N/A)</f>
        <v>#N/A</v>
      </c>
      <c r="I225" s="93" t="e">
        <f>IF(Table134237122[[#This Row],[Mean Change]]=3,AVERAGEIFS(Table134237122[MR],Table134237122[Mean Change],3),#N/A)</f>
        <v>#N/A</v>
      </c>
      <c r="J225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5" s="94" t="str">
        <f>IF(ISERROR(Table134237122[[#This Row],[Mean Change]]),"",IF(Table134237122[[#This Row],[Variable Name]]="","",IF(Table134237122[[#This Row],[Mean Change]]=1,Table134237122[Variable Name],"")))</f>
        <v/>
      </c>
      <c r="L225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5" s="94" t="str">
        <f>IF(ISERROR(Table134237122[[#This Row],[Mean Change]]),"",IF(Table134237122[[#This Row],[Variable Name]]="","",IF(Table134237122[[#This Row],[Mean Change]]=2,Table134237122[Variable Name],"")))</f>
        <v/>
      </c>
      <c r="N225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5" s="94" t="str">
        <f>IF(ISERROR(Table134237122[[#This Row],[Mean Change]]),"",IF(Table134237122[[#This Row],[Variable Name]]="","",IF(Table134237122[[#This Row],[Mean Change]]=3,Table134237122[Variable Name],"")))</f>
        <v/>
      </c>
      <c r="P225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5" s="94" t="str">
        <f>IF(ISERROR(Table134237122[[#This Row],[Mean Change]]),"",IF(Table134237122[[#This Row],[Variable Name]]="","",IF(Table134237122[[#This Row],[Mean Change]]=4,Table134237122[Variable Name],"")))</f>
        <v/>
      </c>
      <c r="R225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5" s="94" t="str">
        <f>IF(ISERROR(Table134237122[[#This Row],[Mean Change]]),"",IF(Table134237122[[#This Row],[Variable Name]]="","",IF(Table134237122[[#This Row],[Mean Change]]=5,Table134237122[Variable Name],"")))</f>
        <v/>
      </c>
      <c r="T225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5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5" s="96" t="e">
        <f>IF(Table134237122[[#This Row],[Mean Change]]=1,AVERAGEIFS(Table134237122[MR],Table134237122[MR],"&lt;"&amp;Table134237122[[#This Row],[UL MR]],Table134237122[Mean Change],1),#N/A)</f>
        <v>#N/A</v>
      </c>
      <c r="W225" s="96" t="e">
        <f>IF(Table134237122[[#This Row],[Mean Change]]=2,AVERAGEIFS(Table134237122[MR],Table134237122[MR],"&lt;"&amp;Table134237122[[#This Row],[UL MR]],Table134237122[Mean Change],2),#N/A)</f>
        <v>#N/A</v>
      </c>
      <c r="X225" s="96" t="e">
        <f>IF(Table134237122[[#This Row],[Mean Change]]=3,AVERAGEIFS(Table134237122[MR],Table134237122[MR],"&lt;"&amp;Table134237122[[#This Row],[UL MR]],Table134237122[Mean Change],3),#N/A)</f>
        <v>#N/A</v>
      </c>
      <c r="Y225" s="96" t="e">
        <f>Table134237122[[#This Row],[Process Mean]]+(2.66*Table134237122[[#This Row],[MR Bar]])</f>
        <v>#N/A</v>
      </c>
      <c r="Z225" s="96" t="e">
        <f>Table134237122[[#This Row],[2nd Mean]]+(2.66*Table134237122[[#This Row],[MR Bar 2]])</f>
        <v>#N/A</v>
      </c>
      <c r="AA225" s="96" t="e">
        <f>Table134237122[[#This Row],[3rd Mean]]+(2.66*Table134237122[[#This Row],[MR Bar 3]])</f>
        <v>#N/A</v>
      </c>
      <c r="AB225" s="96" t="e">
        <f>Table134237122[[#This Row],[Process Mean]]-(2.66*Table134237122[[#This Row],[MR Bar]])</f>
        <v>#N/A</v>
      </c>
      <c r="AC225" s="96" t="e">
        <f>Table134237122[[#This Row],[2nd Mean]]-(2.66*Table134237122[[#This Row],[MR Bar 2]])</f>
        <v>#N/A</v>
      </c>
      <c r="AD225" s="96" t="e">
        <f>Table134237122[[#This Row],[3rd Mean]]-(2.66*Table134237122[[#This Row],[MR Bar 3]])</f>
        <v>#N/A</v>
      </c>
      <c r="AE225" s="96" t="e">
        <f>IF(Table134237122[[#This Row],[Date]]="",#N/A,IF(Table134237122[[#This Row],[Date]]&lt;$BS$26,#N/A,$BP$26))</f>
        <v>#N/A</v>
      </c>
      <c r="AF225" s="97">
        <f>MAX(Table134237122[Cohort Size])*2</f>
        <v>1264</v>
      </c>
      <c r="AG225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5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5" s="100" t="e">
        <f>IF(Table134237122[[#This Row],[Mean Change]]=1,(Table134237122[[#This Row],[Standard Deviation]]*3)+$T225,#N/A)</f>
        <v>#N/A</v>
      </c>
      <c r="AJ225" s="100" t="e">
        <f>IF(Table134237122[[#This Row],[Mean Change]]=1,$T225-(Table134237122[[#This Row],[Standard Deviation]]*3),#N/A)</f>
        <v>#N/A</v>
      </c>
      <c r="AK225" s="100" t="e">
        <f>IF(Table134237122[[#This Row],[Mean Change]]=2,(Table134237122[[#This Row],[Standard Deviation]]*3)+$T225,#N/A)</f>
        <v>#N/A</v>
      </c>
      <c r="AL225" s="100" t="e">
        <f>IF(Table134237122[[#This Row],[Mean Change]]=2,$T225-(Table134237122[[#This Row],[Standard Deviation]]*3),#N/A)</f>
        <v>#N/A</v>
      </c>
      <c r="AM225" s="100" t="e">
        <f>IF(Table134237122[[#This Row],[Mean Change]]=3,(Table134237122[[#This Row],[Standard Deviation]]*3)+$T225,#N/A)</f>
        <v>#N/A</v>
      </c>
      <c r="AN225" s="100" t="e">
        <f>IF(Table134237122[[#This Row],[Mean Change]]=3,$T225-(Table134237122[[#This Row],[Standard Deviation]]*3),#N/A)</f>
        <v>#N/A</v>
      </c>
      <c r="AO225" s="55">
        <v>0.71613171756220007</v>
      </c>
      <c r="AP225" s="55">
        <v>0.6952282824378001</v>
      </c>
      <c r="AQ225" s="100" t="e">
        <f>IF(Table134237122[[#This Row],[Mean Change]]=5,(Table134237122[[#This Row],[Standard Deviation]]*3)+$T225,#N/A)</f>
        <v>#N/A</v>
      </c>
      <c r="AR225" s="100" t="e">
        <f>IF(Table134237122[[#This Row],[Mean Change]]=5,$T225-(Table134237122[[#This Row],[Standard Deviation]]*3),#N/A)</f>
        <v>#N/A</v>
      </c>
    </row>
    <row r="226" spans="2:44" ht="12.75" customHeight="1" x14ac:dyDescent="0.25">
      <c r="B226" s="9"/>
      <c r="C226" s="80"/>
      <c r="D226" s="81"/>
      <c r="E226" s="91" t="e">
        <f>IF(Table134237122[[#This Row],[Variable Name]]="",#N/A,Table134237122[[#This Row],[Variable Name]])</f>
        <v>#N/A</v>
      </c>
      <c r="F226" s="92" t="str">
        <f>IFERROR(IF(Table134237122[[#This Row],[Variable Name]]="","",IF(AG225&lt;&gt;AG226,"",ABS(Table134237122[[#This Row],[Variable Name]]-C225))),"")</f>
        <v/>
      </c>
      <c r="G226" s="93" t="e">
        <f>IF(Table134237122[[#This Row],[Mean Change]]=1,AVERAGEIFS(Table134237122[MR],Table134237122[Mean Change],1),#N/A)</f>
        <v>#N/A</v>
      </c>
      <c r="H226" s="93" t="e">
        <f>IF(Table134237122[[#This Row],[Mean Change]]=2,AVERAGEIFS(Table134237122[MR],Table134237122[Mean Change],2),#N/A)</f>
        <v>#N/A</v>
      </c>
      <c r="I226" s="93" t="e">
        <f>IF(Table134237122[[#This Row],[Mean Change]]=3,AVERAGEIFS(Table134237122[MR],Table134237122[Mean Change],3),#N/A)</f>
        <v>#N/A</v>
      </c>
      <c r="J226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6" s="94" t="str">
        <f>IF(ISERROR(Table134237122[[#This Row],[Mean Change]]),"",IF(Table134237122[[#This Row],[Variable Name]]="","",IF(Table134237122[[#This Row],[Mean Change]]=1,Table134237122[Variable Name],"")))</f>
        <v/>
      </c>
      <c r="L226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6" s="94" t="str">
        <f>IF(ISERROR(Table134237122[[#This Row],[Mean Change]]),"",IF(Table134237122[[#This Row],[Variable Name]]="","",IF(Table134237122[[#This Row],[Mean Change]]=2,Table134237122[Variable Name],"")))</f>
        <v/>
      </c>
      <c r="N226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6" s="94" t="str">
        <f>IF(ISERROR(Table134237122[[#This Row],[Mean Change]]),"",IF(Table134237122[[#This Row],[Variable Name]]="","",IF(Table134237122[[#This Row],[Mean Change]]=3,Table134237122[Variable Name],"")))</f>
        <v/>
      </c>
      <c r="P226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6" s="94" t="str">
        <f>IF(ISERROR(Table134237122[[#This Row],[Mean Change]]),"",IF(Table134237122[[#This Row],[Variable Name]]="","",IF(Table134237122[[#This Row],[Mean Change]]=4,Table134237122[Variable Name],"")))</f>
        <v/>
      </c>
      <c r="R226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6" s="94" t="str">
        <f>IF(ISERROR(Table134237122[[#This Row],[Mean Change]]),"",IF(Table134237122[[#This Row],[Variable Name]]="","",IF(Table134237122[[#This Row],[Mean Change]]=5,Table134237122[Variable Name],"")))</f>
        <v/>
      </c>
      <c r="T226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6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6" s="96" t="e">
        <f>IF(Table134237122[[#This Row],[Mean Change]]=1,AVERAGEIFS(Table134237122[MR],Table134237122[MR],"&lt;"&amp;Table134237122[[#This Row],[UL MR]],Table134237122[Mean Change],1),#N/A)</f>
        <v>#N/A</v>
      </c>
      <c r="W226" s="96" t="e">
        <f>IF(Table134237122[[#This Row],[Mean Change]]=2,AVERAGEIFS(Table134237122[MR],Table134237122[MR],"&lt;"&amp;Table134237122[[#This Row],[UL MR]],Table134237122[Mean Change],2),#N/A)</f>
        <v>#N/A</v>
      </c>
      <c r="X226" s="96" t="e">
        <f>IF(Table134237122[[#This Row],[Mean Change]]=3,AVERAGEIFS(Table134237122[MR],Table134237122[MR],"&lt;"&amp;Table134237122[[#This Row],[UL MR]],Table134237122[Mean Change],3),#N/A)</f>
        <v>#N/A</v>
      </c>
      <c r="Y226" s="96" t="e">
        <f>Table134237122[[#This Row],[Process Mean]]+(2.66*Table134237122[[#This Row],[MR Bar]])</f>
        <v>#N/A</v>
      </c>
      <c r="Z226" s="96" t="e">
        <f>Table134237122[[#This Row],[2nd Mean]]+(2.66*Table134237122[[#This Row],[MR Bar 2]])</f>
        <v>#N/A</v>
      </c>
      <c r="AA226" s="96" t="e">
        <f>Table134237122[[#This Row],[3rd Mean]]+(2.66*Table134237122[[#This Row],[MR Bar 3]])</f>
        <v>#N/A</v>
      </c>
      <c r="AB226" s="96" t="e">
        <f>Table134237122[[#This Row],[Process Mean]]-(2.66*Table134237122[[#This Row],[MR Bar]])</f>
        <v>#N/A</v>
      </c>
      <c r="AC226" s="96" t="e">
        <f>Table134237122[[#This Row],[2nd Mean]]-(2.66*Table134237122[[#This Row],[MR Bar 2]])</f>
        <v>#N/A</v>
      </c>
      <c r="AD226" s="96" t="e">
        <f>Table134237122[[#This Row],[3rd Mean]]-(2.66*Table134237122[[#This Row],[MR Bar 3]])</f>
        <v>#N/A</v>
      </c>
      <c r="AE226" s="96" t="e">
        <f>IF(Table134237122[[#This Row],[Date]]="",#N/A,IF(Table134237122[[#This Row],[Date]]&lt;$BS$26,#N/A,$BP$26))</f>
        <v>#N/A</v>
      </c>
      <c r="AF226" s="97">
        <f>MAX(Table134237122[Cohort Size])*2</f>
        <v>1264</v>
      </c>
      <c r="AG226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6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6" s="100" t="e">
        <f>IF(Table134237122[[#This Row],[Mean Change]]=1,(Table134237122[[#This Row],[Standard Deviation]]*3)+$T226,#N/A)</f>
        <v>#N/A</v>
      </c>
      <c r="AJ226" s="100" t="e">
        <f>IF(Table134237122[[#This Row],[Mean Change]]=1,$T226-(Table134237122[[#This Row],[Standard Deviation]]*3),#N/A)</f>
        <v>#N/A</v>
      </c>
      <c r="AK226" s="100" t="e">
        <f>IF(Table134237122[[#This Row],[Mean Change]]=2,(Table134237122[[#This Row],[Standard Deviation]]*3)+$T226,#N/A)</f>
        <v>#N/A</v>
      </c>
      <c r="AL226" s="100" t="e">
        <f>IF(Table134237122[[#This Row],[Mean Change]]=2,$T226-(Table134237122[[#This Row],[Standard Deviation]]*3),#N/A)</f>
        <v>#N/A</v>
      </c>
      <c r="AM226" s="100" t="e">
        <f>IF(Table134237122[[#This Row],[Mean Change]]=3,(Table134237122[[#This Row],[Standard Deviation]]*3)+$T226,#N/A)</f>
        <v>#N/A</v>
      </c>
      <c r="AN226" s="100" t="e">
        <f>IF(Table134237122[[#This Row],[Mean Change]]=3,$T226-(Table134237122[[#This Row],[Standard Deviation]]*3),#N/A)</f>
        <v>#N/A</v>
      </c>
      <c r="AO226" s="55">
        <v>0.71613171756220007</v>
      </c>
      <c r="AP226" s="55">
        <v>0.6952282824378001</v>
      </c>
      <c r="AQ226" s="100" t="e">
        <f>IF(Table134237122[[#This Row],[Mean Change]]=5,(Table134237122[[#This Row],[Standard Deviation]]*3)+$T226,#N/A)</f>
        <v>#N/A</v>
      </c>
      <c r="AR226" s="100" t="e">
        <f>IF(Table134237122[[#This Row],[Mean Change]]=5,$T226-(Table134237122[[#This Row],[Standard Deviation]]*3),#N/A)</f>
        <v>#N/A</v>
      </c>
    </row>
    <row r="227" spans="2:44" ht="12.75" customHeight="1" x14ac:dyDescent="0.25">
      <c r="B227" s="9"/>
      <c r="C227" s="80"/>
      <c r="D227" s="81"/>
      <c r="E227" s="91" t="e">
        <f>IF(Table134237122[[#This Row],[Variable Name]]="",#N/A,Table134237122[[#This Row],[Variable Name]])</f>
        <v>#N/A</v>
      </c>
      <c r="F227" s="92" t="str">
        <f>IFERROR(IF(Table134237122[[#This Row],[Variable Name]]="","",IF(AG226&lt;&gt;AG227,"",ABS(Table134237122[[#This Row],[Variable Name]]-C226))),"")</f>
        <v/>
      </c>
      <c r="G227" s="93" t="e">
        <f>IF(Table134237122[[#This Row],[Mean Change]]=1,AVERAGEIFS(Table134237122[MR],Table134237122[Mean Change],1),#N/A)</f>
        <v>#N/A</v>
      </c>
      <c r="H227" s="93" t="e">
        <f>IF(Table134237122[[#This Row],[Mean Change]]=2,AVERAGEIFS(Table134237122[MR],Table134237122[Mean Change],2),#N/A)</f>
        <v>#N/A</v>
      </c>
      <c r="I227" s="93" t="e">
        <f>IF(Table134237122[[#This Row],[Mean Change]]=3,AVERAGEIFS(Table134237122[MR],Table134237122[Mean Change],3),#N/A)</f>
        <v>#N/A</v>
      </c>
      <c r="J227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7" s="94" t="str">
        <f>IF(ISERROR(Table134237122[[#This Row],[Mean Change]]),"",IF(Table134237122[[#This Row],[Variable Name]]="","",IF(Table134237122[[#This Row],[Mean Change]]=1,Table134237122[Variable Name],"")))</f>
        <v/>
      </c>
      <c r="L227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7" s="94" t="str">
        <f>IF(ISERROR(Table134237122[[#This Row],[Mean Change]]),"",IF(Table134237122[[#This Row],[Variable Name]]="","",IF(Table134237122[[#This Row],[Mean Change]]=2,Table134237122[Variable Name],"")))</f>
        <v/>
      </c>
      <c r="N227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7" s="94" t="str">
        <f>IF(ISERROR(Table134237122[[#This Row],[Mean Change]]),"",IF(Table134237122[[#This Row],[Variable Name]]="","",IF(Table134237122[[#This Row],[Mean Change]]=3,Table134237122[Variable Name],"")))</f>
        <v/>
      </c>
      <c r="P227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7" s="94" t="str">
        <f>IF(ISERROR(Table134237122[[#This Row],[Mean Change]]),"",IF(Table134237122[[#This Row],[Variable Name]]="","",IF(Table134237122[[#This Row],[Mean Change]]=4,Table134237122[Variable Name],"")))</f>
        <v/>
      </c>
      <c r="R227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7" s="94" t="str">
        <f>IF(ISERROR(Table134237122[[#This Row],[Mean Change]]),"",IF(Table134237122[[#This Row],[Variable Name]]="","",IF(Table134237122[[#This Row],[Mean Change]]=5,Table134237122[Variable Name],"")))</f>
        <v/>
      </c>
      <c r="T227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7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7" s="96" t="e">
        <f>IF(Table134237122[[#This Row],[Mean Change]]=1,AVERAGEIFS(Table134237122[MR],Table134237122[MR],"&lt;"&amp;Table134237122[[#This Row],[UL MR]],Table134237122[Mean Change],1),#N/A)</f>
        <v>#N/A</v>
      </c>
      <c r="W227" s="96" t="e">
        <f>IF(Table134237122[[#This Row],[Mean Change]]=2,AVERAGEIFS(Table134237122[MR],Table134237122[MR],"&lt;"&amp;Table134237122[[#This Row],[UL MR]],Table134237122[Mean Change],2),#N/A)</f>
        <v>#N/A</v>
      </c>
      <c r="X227" s="96" t="e">
        <f>IF(Table134237122[[#This Row],[Mean Change]]=3,AVERAGEIFS(Table134237122[MR],Table134237122[MR],"&lt;"&amp;Table134237122[[#This Row],[UL MR]],Table134237122[Mean Change],3),#N/A)</f>
        <v>#N/A</v>
      </c>
      <c r="Y227" s="96" t="e">
        <f>Table134237122[[#This Row],[Process Mean]]+(2.66*Table134237122[[#This Row],[MR Bar]])</f>
        <v>#N/A</v>
      </c>
      <c r="Z227" s="96" t="e">
        <f>Table134237122[[#This Row],[2nd Mean]]+(2.66*Table134237122[[#This Row],[MR Bar 2]])</f>
        <v>#N/A</v>
      </c>
      <c r="AA227" s="96" t="e">
        <f>Table134237122[[#This Row],[3rd Mean]]+(2.66*Table134237122[[#This Row],[MR Bar 3]])</f>
        <v>#N/A</v>
      </c>
      <c r="AB227" s="96" t="e">
        <f>Table134237122[[#This Row],[Process Mean]]-(2.66*Table134237122[[#This Row],[MR Bar]])</f>
        <v>#N/A</v>
      </c>
      <c r="AC227" s="96" t="e">
        <f>Table134237122[[#This Row],[2nd Mean]]-(2.66*Table134237122[[#This Row],[MR Bar 2]])</f>
        <v>#N/A</v>
      </c>
      <c r="AD227" s="96" t="e">
        <f>Table134237122[[#This Row],[3rd Mean]]-(2.66*Table134237122[[#This Row],[MR Bar 3]])</f>
        <v>#N/A</v>
      </c>
      <c r="AE227" s="96" t="e">
        <f>IF(Table134237122[[#This Row],[Date]]="",#N/A,IF(Table134237122[[#This Row],[Date]]&lt;$BS$26,#N/A,$BP$26))</f>
        <v>#N/A</v>
      </c>
      <c r="AF227" s="97">
        <f>MAX(Table134237122[Cohort Size])*2</f>
        <v>1264</v>
      </c>
      <c r="AG227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7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7" s="100" t="e">
        <f>IF(Table134237122[[#This Row],[Mean Change]]=1,(Table134237122[[#This Row],[Standard Deviation]]*3)+$T227,#N/A)</f>
        <v>#N/A</v>
      </c>
      <c r="AJ227" s="100" t="e">
        <f>IF(Table134237122[[#This Row],[Mean Change]]=1,$T227-(Table134237122[[#This Row],[Standard Deviation]]*3),#N/A)</f>
        <v>#N/A</v>
      </c>
      <c r="AK227" s="100" t="e">
        <f>IF(Table134237122[[#This Row],[Mean Change]]=2,(Table134237122[[#This Row],[Standard Deviation]]*3)+$T227,#N/A)</f>
        <v>#N/A</v>
      </c>
      <c r="AL227" s="100" t="e">
        <f>IF(Table134237122[[#This Row],[Mean Change]]=2,$T227-(Table134237122[[#This Row],[Standard Deviation]]*3),#N/A)</f>
        <v>#N/A</v>
      </c>
      <c r="AM227" s="100" t="e">
        <f>IF(Table134237122[[#This Row],[Mean Change]]=3,(Table134237122[[#This Row],[Standard Deviation]]*3)+$T227,#N/A)</f>
        <v>#N/A</v>
      </c>
      <c r="AN227" s="100" t="e">
        <f>IF(Table134237122[[#This Row],[Mean Change]]=3,$T227-(Table134237122[[#This Row],[Standard Deviation]]*3),#N/A)</f>
        <v>#N/A</v>
      </c>
      <c r="AO227" s="55">
        <v>0.71613171756220007</v>
      </c>
      <c r="AP227" s="55">
        <v>0.6952282824378001</v>
      </c>
      <c r="AQ227" s="100" t="e">
        <f>IF(Table134237122[[#This Row],[Mean Change]]=5,(Table134237122[[#This Row],[Standard Deviation]]*3)+$T227,#N/A)</f>
        <v>#N/A</v>
      </c>
      <c r="AR227" s="100" t="e">
        <f>IF(Table134237122[[#This Row],[Mean Change]]=5,$T227-(Table134237122[[#This Row],[Standard Deviation]]*3),#N/A)</f>
        <v>#N/A</v>
      </c>
    </row>
    <row r="228" spans="2:44" ht="12.75" customHeight="1" x14ac:dyDescent="0.25">
      <c r="B228" s="9"/>
      <c r="C228" s="80"/>
      <c r="D228" s="81"/>
      <c r="E228" s="91" t="e">
        <f>IF(Table134237122[[#This Row],[Variable Name]]="",#N/A,Table134237122[[#This Row],[Variable Name]])</f>
        <v>#N/A</v>
      </c>
      <c r="F228" s="92" t="str">
        <f>IFERROR(IF(Table134237122[[#This Row],[Variable Name]]="","",IF(AG227&lt;&gt;AG228,"",ABS(Table134237122[[#This Row],[Variable Name]]-C227))),"")</f>
        <v/>
      </c>
      <c r="G228" s="93" t="e">
        <f>IF(Table134237122[[#This Row],[Mean Change]]=1,AVERAGEIFS(Table134237122[MR],Table134237122[Mean Change],1),#N/A)</f>
        <v>#N/A</v>
      </c>
      <c r="H228" s="93" t="e">
        <f>IF(Table134237122[[#This Row],[Mean Change]]=2,AVERAGEIFS(Table134237122[MR],Table134237122[Mean Change],2),#N/A)</f>
        <v>#N/A</v>
      </c>
      <c r="I228" s="93" t="e">
        <f>IF(Table134237122[[#This Row],[Mean Change]]=3,AVERAGEIFS(Table134237122[MR],Table134237122[Mean Change],3),#N/A)</f>
        <v>#N/A</v>
      </c>
      <c r="J228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8" s="94" t="str">
        <f>IF(ISERROR(Table134237122[[#This Row],[Mean Change]]),"",IF(Table134237122[[#This Row],[Variable Name]]="","",IF(Table134237122[[#This Row],[Mean Change]]=1,Table134237122[Variable Name],"")))</f>
        <v/>
      </c>
      <c r="L228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8" s="94" t="str">
        <f>IF(ISERROR(Table134237122[[#This Row],[Mean Change]]),"",IF(Table134237122[[#This Row],[Variable Name]]="","",IF(Table134237122[[#This Row],[Mean Change]]=2,Table134237122[Variable Name],"")))</f>
        <v/>
      </c>
      <c r="N228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8" s="94" t="str">
        <f>IF(ISERROR(Table134237122[[#This Row],[Mean Change]]),"",IF(Table134237122[[#This Row],[Variable Name]]="","",IF(Table134237122[[#This Row],[Mean Change]]=3,Table134237122[Variable Name],"")))</f>
        <v/>
      </c>
      <c r="P228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8" s="94" t="str">
        <f>IF(ISERROR(Table134237122[[#This Row],[Mean Change]]),"",IF(Table134237122[[#This Row],[Variable Name]]="","",IF(Table134237122[[#This Row],[Mean Change]]=4,Table134237122[Variable Name],"")))</f>
        <v/>
      </c>
      <c r="R228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8" s="94" t="str">
        <f>IF(ISERROR(Table134237122[[#This Row],[Mean Change]]),"",IF(Table134237122[[#This Row],[Variable Name]]="","",IF(Table134237122[[#This Row],[Mean Change]]=5,Table134237122[Variable Name],"")))</f>
        <v/>
      </c>
      <c r="T228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8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8" s="96" t="e">
        <f>IF(Table134237122[[#This Row],[Mean Change]]=1,AVERAGEIFS(Table134237122[MR],Table134237122[MR],"&lt;"&amp;Table134237122[[#This Row],[UL MR]],Table134237122[Mean Change],1),#N/A)</f>
        <v>#N/A</v>
      </c>
      <c r="W228" s="96" t="e">
        <f>IF(Table134237122[[#This Row],[Mean Change]]=2,AVERAGEIFS(Table134237122[MR],Table134237122[MR],"&lt;"&amp;Table134237122[[#This Row],[UL MR]],Table134237122[Mean Change],2),#N/A)</f>
        <v>#N/A</v>
      </c>
      <c r="X228" s="96" t="e">
        <f>IF(Table134237122[[#This Row],[Mean Change]]=3,AVERAGEIFS(Table134237122[MR],Table134237122[MR],"&lt;"&amp;Table134237122[[#This Row],[UL MR]],Table134237122[Mean Change],3),#N/A)</f>
        <v>#N/A</v>
      </c>
      <c r="Y228" s="96" t="e">
        <f>Table134237122[[#This Row],[Process Mean]]+(2.66*Table134237122[[#This Row],[MR Bar]])</f>
        <v>#N/A</v>
      </c>
      <c r="Z228" s="96" t="e">
        <f>Table134237122[[#This Row],[2nd Mean]]+(2.66*Table134237122[[#This Row],[MR Bar 2]])</f>
        <v>#N/A</v>
      </c>
      <c r="AA228" s="96" t="e">
        <f>Table134237122[[#This Row],[3rd Mean]]+(2.66*Table134237122[[#This Row],[MR Bar 3]])</f>
        <v>#N/A</v>
      </c>
      <c r="AB228" s="96" t="e">
        <f>Table134237122[[#This Row],[Process Mean]]-(2.66*Table134237122[[#This Row],[MR Bar]])</f>
        <v>#N/A</v>
      </c>
      <c r="AC228" s="96" t="e">
        <f>Table134237122[[#This Row],[2nd Mean]]-(2.66*Table134237122[[#This Row],[MR Bar 2]])</f>
        <v>#N/A</v>
      </c>
      <c r="AD228" s="96" t="e">
        <f>Table134237122[[#This Row],[3rd Mean]]-(2.66*Table134237122[[#This Row],[MR Bar 3]])</f>
        <v>#N/A</v>
      </c>
      <c r="AE228" s="96" t="e">
        <f>IF(Table134237122[[#This Row],[Date]]="",#N/A,IF(Table134237122[[#This Row],[Date]]&lt;$BS$26,#N/A,$BP$26))</f>
        <v>#N/A</v>
      </c>
      <c r="AF228" s="97">
        <f>MAX(Table134237122[Cohort Size])*2</f>
        <v>1264</v>
      </c>
      <c r="AG228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8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8" s="100" t="e">
        <f>IF(Table134237122[[#This Row],[Mean Change]]=1,(Table134237122[[#This Row],[Standard Deviation]]*3)+$T228,#N/A)</f>
        <v>#N/A</v>
      </c>
      <c r="AJ228" s="100" t="e">
        <f>IF(Table134237122[[#This Row],[Mean Change]]=1,$T228-(Table134237122[[#This Row],[Standard Deviation]]*3),#N/A)</f>
        <v>#N/A</v>
      </c>
      <c r="AK228" s="100" t="e">
        <f>IF(Table134237122[[#This Row],[Mean Change]]=2,(Table134237122[[#This Row],[Standard Deviation]]*3)+$T228,#N/A)</f>
        <v>#N/A</v>
      </c>
      <c r="AL228" s="100" t="e">
        <f>IF(Table134237122[[#This Row],[Mean Change]]=2,$T228-(Table134237122[[#This Row],[Standard Deviation]]*3),#N/A)</f>
        <v>#N/A</v>
      </c>
      <c r="AM228" s="100" t="e">
        <f>IF(Table134237122[[#This Row],[Mean Change]]=3,(Table134237122[[#This Row],[Standard Deviation]]*3)+$T228,#N/A)</f>
        <v>#N/A</v>
      </c>
      <c r="AN228" s="100" t="e">
        <f>IF(Table134237122[[#This Row],[Mean Change]]=3,$T228-(Table134237122[[#This Row],[Standard Deviation]]*3),#N/A)</f>
        <v>#N/A</v>
      </c>
      <c r="AO228" s="55">
        <v>0.71613171756220007</v>
      </c>
      <c r="AP228" s="55">
        <v>0.6952282824378001</v>
      </c>
      <c r="AQ228" s="100" t="e">
        <f>IF(Table134237122[[#This Row],[Mean Change]]=5,(Table134237122[[#This Row],[Standard Deviation]]*3)+$T228,#N/A)</f>
        <v>#N/A</v>
      </c>
      <c r="AR228" s="100" t="e">
        <f>IF(Table134237122[[#This Row],[Mean Change]]=5,$T228-(Table134237122[[#This Row],[Standard Deviation]]*3),#N/A)</f>
        <v>#N/A</v>
      </c>
    </row>
    <row r="229" spans="2:44" ht="12.75" customHeight="1" x14ac:dyDescent="0.25">
      <c r="B229" s="9"/>
      <c r="C229" s="80"/>
      <c r="D229" s="81"/>
      <c r="E229" s="91" t="e">
        <f>IF(Table134237122[[#This Row],[Variable Name]]="",#N/A,Table134237122[[#This Row],[Variable Name]])</f>
        <v>#N/A</v>
      </c>
      <c r="F229" s="92" t="str">
        <f>IFERROR(IF(Table134237122[[#This Row],[Variable Name]]="","",IF(AG228&lt;&gt;AG229,"",ABS(Table134237122[[#This Row],[Variable Name]]-C228))),"")</f>
        <v/>
      </c>
      <c r="G229" s="93" t="e">
        <f>IF(Table134237122[[#This Row],[Mean Change]]=1,AVERAGEIFS(Table134237122[MR],Table134237122[Mean Change],1),#N/A)</f>
        <v>#N/A</v>
      </c>
      <c r="H229" s="93" t="e">
        <f>IF(Table134237122[[#This Row],[Mean Change]]=2,AVERAGEIFS(Table134237122[MR],Table134237122[Mean Change],2),#N/A)</f>
        <v>#N/A</v>
      </c>
      <c r="I229" s="93" t="e">
        <f>IF(Table134237122[[#This Row],[Mean Change]]=3,AVERAGEIFS(Table134237122[MR],Table134237122[Mean Change],3),#N/A)</f>
        <v>#N/A</v>
      </c>
      <c r="J229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29" s="94" t="str">
        <f>IF(ISERROR(Table134237122[[#This Row],[Mean Change]]),"",IF(Table134237122[[#This Row],[Variable Name]]="","",IF(Table134237122[[#This Row],[Mean Change]]=1,Table134237122[Variable Name],"")))</f>
        <v/>
      </c>
      <c r="L229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29" s="94" t="str">
        <f>IF(ISERROR(Table134237122[[#This Row],[Mean Change]]),"",IF(Table134237122[[#This Row],[Variable Name]]="","",IF(Table134237122[[#This Row],[Mean Change]]=2,Table134237122[Variable Name],"")))</f>
        <v/>
      </c>
      <c r="N229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29" s="94" t="str">
        <f>IF(ISERROR(Table134237122[[#This Row],[Mean Change]]),"",IF(Table134237122[[#This Row],[Variable Name]]="","",IF(Table134237122[[#This Row],[Mean Change]]=3,Table134237122[Variable Name],"")))</f>
        <v/>
      </c>
      <c r="P229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29" s="94" t="str">
        <f>IF(ISERROR(Table134237122[[#This Row],[Mean Change]]),"",IF(Table134237122[[#This Row],[Variable Name]]="","",IF(Table134237122[[#This Row],[Mean Change]]=4,Table134237122[Variable Name],"")))</f>
        <v/>
      </c>
      <c r="R229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29" s="94" t="str">
        <f>IF(ISERROR(Table134237122[[#This Row],[Mean Change]]),"",IF(Table134237122[[#This Row],[Variable Name]]="","",IF(Table134237122[[#This Row],[Mean Change]]=5,Table134237122[Variable Name],"")))</f>
        <v/>
      </c>
      <c r="T229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29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29" s="96" t="e">
        <f>IF(Table134237122[[#This Row],[Mean Change]]=1,AVERAGEIFS(Table134237122[MR],Table134237122[MR],"&lt;"&amp;Table134237122[[#This Row],[UL MR]],Table134237122[Mean Change],1),#N/A)</f>
        <v>#N/A</v>
      </c>
      <c r="W229" s="96" t="e">
        <f>IF(Table134237122[[#This Row],[Mean Change]]=2,AVERAGEIFS(Table134237122[MR],Table134237122[MR],"&lt;"&amp;Table134237122[[#This Row],[UL MR]],Table134237122[Mean Change],2),#N/A)</f>
        <v>#N/A</v>
      </c>
      <c r="X229" s="96" t="e">
        <f>IF(Table134237122[[#This Row],[Mean Change]]=3,AVERAGEIFS(Table134237122[MR],Table134237122[MR],"&lt;"&amp;Table134237122[[#This Row],[UL MR]],Table134237122[Mean Change],3),#N/A)</f>
        <v>#N/A</v>
      </c>
      <c r="Y229" s="96" t="e">
        <f>Table134237122[[#This Row],[Process Mean]]+(2.66*Table134237122[[#This Row],[MR Bar]])</f>
        <v>#N/A</v>
      </c>
      <c r="Z229" s="96" t="e">
        <f>Table134237122[[#This Row],[2nd Mean]]+(2.66*Table134237122[[#This Row],[MR Bar 2]])</f>
        <v>#N/A</v>
      </c>
      <c r="AA229" s="96" t="e">
        <f>Table134237122[[#This Row],[3rd Mean]]+(2.66*Table134237122[[#This Row],[MR Bar 3]])</f>
        <v>#N/A</v>
      </c>
      <c r="AB229" s="96" t="e">
        <f>Table134237122[[#This Row],[Process Mean]]-(2.66*Table134237122[[#This Row],[MR Bar]])</f>
        <v>#N/A</v>
      </c>
      <c r="AC229" s="96" t="e">
        <f>Table134237122[[#This Row],[2nd Mean]]-(2.66*Table134237122[[#This Row],[MR Bar 2]])</f>
        <v>#N/A</v>
      </c>
      <c r="AD229" s="96" t="e">
        <f>Table134237122[[#This Row],[3rd Mean]]-(2.66*Table134237122[[#This Row],[MR Bar 3]])</f>
        <v>#N/A</v>
      </c>
      <c r="AE229" s="96" t="e">
        <f>IF(Table134237122[[#This Row],[Date]]="",#N/A,IF(Table134237122[[#This Row],[Date]]&lt;$BS$26,#N/A,$BP$26))</f>
        <v>#N/A</v>
      </c>
      <c r="AF229" s="97">
        <f>MAX(Table134237122[Cohort Size])*2</f>
        <v>1264</v>
      </c>
      <c r="AG229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29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29" s="100" t="e">
        <f>IF(Table134237122[[#This Row],[Mean Change]]=1,(Table134237122[[#This Row],[Standard Deviation]]*3)+$T229,#N/A)</f>
        <v>#N/A</v>
      </c>
      <c r="AJ229" s="100" t="e">
        <f>IF(Table134237122[[#This Row],[Mean Change]]=1,$T229-(Table134237122[[#This Row],[Standard Deviation]]*3),#N/A)</f>
        <v>#N/A</v>
      </c>
      <c r="AK229" s="100" t="e">
        <f>IF(Table134237122[[#This Row],[Mean Change]]=2,(Table134237122[[#This Row],[Standard Deviation]]*3)+$T229,#N/A)</f>
        <v>#N/A</v>
      </c>
      <c r="AL229" s="100" t="e">
        <f>IF(Table134237122[[#This Row],[Mean Change]]=2,$T229-(Table134237122[[#This Row],[Standard Deviation]]*3),#N/A)</f>
        <v>#N/A</v>
      </c>
      <c r="AM229" s="100" t="e">
        <f>IF(Table134237122[[#This Row],[Mean Change]]=3,(Table134237122[[#This Row],[Standard Deviation]]*3)+$T229,#N/A)</f>
        <v>#N/A</v>
      </c>
      <c r="AN229" s="100" t="e">
        <f>IF(Table134237122[[#This Row],[Mean Change]]=3,$T229-(Table134237122[[#This Row],[Standard Deviation]]*3),#N/A)</f>
        <v>#N/A</v>
      </c>
      <c r="AO229" s="55">
        <v>0.71613171756220007</v>
      </c>
      <c r="AP229" s="55">
        <v>0.6952282824378001</v>
      </c>
      <c r="AQ229" s="100" t="e">
        <f>IF(Table134237122[[#This Row],[Mean Change]]=5,(Table134237122[[#This Row],[Standard Deviation]]*3)+$T229,#N/A)</f>
        <v>#N/A</v>
      </c>
      <c r="AR229" s="100" t="e">
        <f>IF(Table134237122[[#This Row],[Mean Change]]=5,$T229-(Table134237122[[#This Row],[Standard Deviation]]*3),#N/A)</f>
        <v>#N/A</v>
      </c>
    </row>
    <row r="230" spans="2:44" ht="12.75" customHeight="1" x14ac:dyDescent="0.25">
      <c r="B230" s="9"/>
      <c r="C230" s="80"/>
      <c r="D230" s="81"/>
      <c r="E230" s="91" t="e">
        <f>IF(Table134237122[[#This Row],[Variable Name]]="",#N/A,Table134237122[[#This Row],[Variable Name]])</f>
        <v>#N/A</v>
      </c>
      <c r="F230" s="92" t="str">
        <f>IFERROR(IF(Table134237122[[#This Row],[Variable Name]]="","",IF(AG229&lt;&gt;AG230,"",ABS(Table134237122[[#This Row],[Variable Name]]-C229))),"")</f>
        <v/>
      </c>
      <c r="G230" s="93" t="e">
        <f>IF(Table134237122[[#This Row],[Mean Change]]=1,AVERAGEIFS(Table134237122[MR],Table134237122[Mean Change],1),#N/A)</f>
        <v>#N/A</v>
      </c>
      <c r="H230" s="93" t="e">
        <f>IF(Table134237122[[#This Row],[Mean Change]]=2,AVERAGEIFS(Table134237122[MR],Table134237122[Mean Change],2),#N/A)</f>
        <v>#N/A</v>
      </c>
      <c r="I230" s="93" t="e">
        <f>IF(Table134237122[[#This Row],[Mean Change]]=3,AVERAGEIFS(Table134237122[MR],Table134237122[Mean Change],3),#N/A)</f>
        <v>#N/A</v>
      </c>
      <c r="J23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0" s="94" t="str">
        <f>IF(ISERROR(Table134237122[[#This Row],[Mean Change]]),"",IF(Table134237122[[#This Row],[Variable Name]]="","",IF(Table134237122[[#This Row],[Mean Change]]=1,Table134237122[Variable Name],"")))</f>
        <v/>
      </c>
      <c r="L23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0" s="94" t="str">
        <f>IF(ISERROR(Table134237122[[#This Row],[Mean Change]]),"",IF(Table134237122[[#This Row],[Variable Name]]="","",IF(Table134237122[[#This Row],[Mean Change]]=2,Table134237122[Variable Name],"")))</f>
        <v/>
      </c>
      <c r="N23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0" s="94" t="str">
        <f>IF(ISERROR(Table134237122[[#This Row],[Mean Change]]),"",IF(Table134237122[[#This Row],[Variable Name]]="","",IF(Table134237122[[#This Row],[Mean Change]]=3,Table134237122[Variable Name],"")))</f>
        <v/>
      </c>
      <c r="P23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0" s="94" t="str">
        <f>IF(ISERROR(Table134237122[[#This Row],[Mean Change]]),"",IF(Table134237122[[#This Row],[Variable Name]]="","",IF(Table134237122[[#This Row],[Mean Change]]=4,Table134237122[Variable Name],"")))</f>
        <v/>
      </c>
      <c r="R23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0" s="94" t="str">
        <f>IF(ISERROR(Table134237122[[#This Row],[Mean Change]]),"",IF(Table134237122[[#This Row],[Variable Name]]="","",IF(Table134237122[[#This Row],[Mean Change]]=5,Table134237122[Variable Name],"")))</f>
        <v/>
      </c>
      <c r="T23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0" s="96" t="e">
        <f>IF(Table134237122[[#This Row],[Mean Change]]=1,AVERAGEIFS(Table134237122[MR],Table134237122[MR],"&lt;"&amp;Table134237122[[#This Row],[UL MR]],Table134237122[Mean Change],1),#N/A)</f>
        <v>#N/A</v>
      </c>
      <c r="W230" s="96" t="e">
        <f>IF(Table134237122[[#This Row],[Mean Change]]=2,AVERAGEIFS(Table134237122[MR],Table134237122[MR],"&lt;"&amp;Table134237122[[#This Row],[UL MR]],Table134237122[Mean Change],2),#N/A)</f>
        <v>#N/A</v>
      </c>
      <c r="X230" s="96" t="e">
        <f>IF(Table134237122[[#This Row],[Mean Change]]=3,AVERAGEIFS(Table134237122[MR],Table134237122[MR],"&lt;"&amp;Table134237122[[#This Row],[UL MR]],Table134237122[Mean Change],3),#N/A)</f>
        <v>#N/A</v>
      </c>
      <c r="Y230" s="96" t="e">
        <f>Table134237122[[#This Row],[Process Mean]]+(2.66*Table134237122[[#This Row],[MR Bar]])</f>
        <v>#N/A</v>
      </c>
      <c r="Z230" s="96" t="e">
        <f>Table134237122[[#This Row],[2nd Mean]]+(2.66*Table134237122[[#This Row],[MR Bar 2]])</f>
        <v>#N/A</v>
      </c>
      <c r="AA230" s="96" t="e">
        <f>Table134237122[[#This Row],[3rd Mean]]+(2.66*Table134237122[[#This Row],[MR Bar 3]])</f>
        <v>#N/A</v>
      </c>
      <c r="AB230" s="96" t="e">
        <f>Table134237122[[#This Row],[Process Mean]]-(2.66*Table134237122[[#This Row],[MR Bar]])</f>
        <v>#N/A</v>
      </c>
      <c r="AC230" s="96" t="e">
        <f>Table134237122[[#This Row],[2nd Mean]]-(2.66*Table134237122[[#This Row],[MR Bar 2]])</f>
        <v>#N/A</v>
      </c>
      <c r="AD230" s="96" t="e">
        <f>Table134237122[[#This Row],[3rd Mean]]-(2.66*Table134237122[[#This Row],[MR Bar 3]])</f>
        <v>#N/A</v>
      </c>
      <c r="AE230" s="96" t="e">
        <f>IF(Table134237122[[#This Row],[Date]]="",#N/A,IF(Table134237122[[#This Row],[Date]]&lt;$BS$26,#N/A,$BP$26))</f>
        <v>#N/A</v>
      </c>
      <c r="AF230" s="97">
        <f>MAX(Table134237122[Cohort Size])*2</f>
        <v>1264</v>
      </c>
      <c r="AG23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0" s="100" t="e">
        <f>IF(Table134237122[[#This Row],[Mean Change]]=1,(Table134237122[[#This Row],[Standard Deviation]]*3)+$T230,#N/A)</f>
        <v>#N/A</v>
      </c>
      <c r="AJ230" s="100" t="e">
        <f>IF(Table134237122[[#This Row],[Mean Change]]=1,$T230-(Table134237122[[#This Row],[Standard Deviation]]*3),#N/A)</f>
        <v>#N/A</v>
      </c>
      <c r="AK230" s="100" t="e">
        <f>IF(Table134237122[[#This Row],[Mean Change]]=2,(Table134237122[[#This Row],[Standard Deviation]]*3)+$T230,#N/A)</f>
        <v>#N/A</v>
      </c>
      <c r="AL230" s="100" t="e">
        <f>IF(Table134237122[[#This Row],[Mean Change]]=2,$T230-(Table134237122[[#This Row],[Standard Deviation]]*3),#N/A)</f>
        <v>#N/A</v>
      </c>
      <c r="AM230" s="100" t="e">
        <f>IF(Table134237122[[#This Row],[Mean Change]]=3,(Table134237122[[#This Row],[Standard Deviation]]*3)+$T230,#N/A)</f>
        <v>#N/A</v>
      </c>
      <c r="AN230" s="100" t="e">
        <f>IF(Table134237122[[#This Row],[Mean Change]]=3,$T230-(Table134237122[[#This Row],[Standard Deviation]]*3),#N/A)</f>
        <v>#N/A</v>
      </c>
      <c r="AO230" s="55">
        <v>0.71613171756220007</v>
      </c>
      <c r="AP230" s="55">
        <v>0.6952282824378001</v>
      </c>
      <c r="AQ230" s="100" t="e">
        <f>IF(Table134237122[[#This Row],[Mean Change]]=5,(Table134237122[[#This Row],[Standard Deviation]]*3)+$T230,#N/A)</f>
        <v>#N/A</v>
      </c>
      <c r="AR230" s="100" t="e">
        <f>IF(Table134237122[[#This Row],[Mean Change]]=5,$T230-(Table134237122[[#This Row],[Standard Deviation]]*3),#N/A)</f>
        <v>#N/A</v>
      </c>
    </row>
    <row r="231" spans="2:44" ht="12.75" customHeight="1" x14ac:dyDescent="0.25">
      <c r="B231" s="9"/>
      <c r="C231" s="80"/>
      <c r="D231" s="81"/>
      <c r="E231" s="91" t="e">
        <f>IF(Table134237122[[#This Row],[Variable Name]]="",#N/A,Table134237122[[#This Row],[Variable Name]])</f>
        <v>#N/A</v>
      </c>
      <c r="F231" s="92" t="str">
        <f>IFERROR(IF(Table134237122[[#This Row],[Variable Name]]="","",IF(AG230&lt;&gt;AG231,"",ABS(Table134237122[[#This Row],[Variable Name]]-C230))),"")</f>
        <v/>
      </c>
      <c r="G231" s="93" t="e">
        <f>IF(Table134237122[[#This Row],[Mean Change]]=1,AVERAGEIFS(Table134237122[MR],Table134237122[Mean Change],1),#N/A)</f>
        <v>#N/A</v>
      </c>
      <c r="H231" s="93" t="e">
        <f>IF(Table134237122[[#This Row],[Mean Change]]=2,AVERAGEIFS(Table134237122[MR],Table134237122[Mean Change],2),#N/A)</f>
        <v>#N/A</v>
      </c>
      <c r="I231" s="93" t="e">
        <f>IF(Table134237122[[#This Row],[Mean Change]]=3,AVERAGEIFS(Table134237122[MR],Table134237122[Mean Change],3),#N/A)</f>
        <v>#N/A</v>
      </c>
      <c r="J23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1" s="94" t="str">
        <f>IF(ISERROR(Table134237122[[#This Row],[Mean Change]]),"",IF(Table134237122[[#This Row],[Variable Name]]="","",IF(Table134237122[[#This Row],[Mean Change]]=1,Table134237122[Variable Name],"")))</f>
        <v/>
      </c>
      <c r="L23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1" s="94" t="str">
        <f>IF(ISERROR(Table134237122[[#This Row],[Mean Change]]),"",IF(Table134237122[[#This Row],[Variable Name]]="","",IF(Table134237122[[#This Row],[Mean Change]]=2,Table134237122[Variable Name],"")))</f>
        <v/>
      </c>
      <c r="N23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1" s="94" t="str">
        <f>IF(ISERROR(Table134237122[[#This Row],[Mean Change]]),"",IF(Table134237122[[#This Row],[Variable Name]]="","",IF(Table134237122[[#This Row],[Mean Change]]=3,Table134237122[Variable Name],"")))</f>
        <v/>
      </c>
      <c r="P23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1" s="94" t="str">
        <f>IF(ISERROR(Table134237122[[#This Row],[Mean Change]]),"",IF(Table134237122[[#This Row],[Variable Name]]="","",IF(Table134237122[[#This Row],[Mean Change]]=4,Table134237122[Variable Name],"")))</f>
        <v/>
      </c>
      <c r="R23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1" s="94" t="str">
        <f>IF(ISERROR(Table134237122[[#This Row],[Mean Change]]),"",IF(Table134237122[[#This Row],[Variable Name]]="","",IF(Table134237122[[#This Row],[Mean Change]]=5,Table134237122[Variable Name],"")))</f>
        <v/>
      </c>
      <c r="T23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1" s="96" t="e">
        <f>IF(Table134237122[[#This Row],[Mean Change]]=1,AVERAGEIFS(Table134237122[MR],Table134237122[MR],"&lt;"&amp;Table134237122[[#This Row],[UL MR]],Table134237122[Mean Change],1),#N/A)</f>
        <v>#N/A</v>
      </c>
      <c r="W231" s="96" t="e">
        <f>IF(Table134237122[[#This Row],[Mean Change]]=2,AVERAGEIFS(Table134237122[MR],Table134237122[MR],"&lt;"&amp;Table134237122[[#This Row],[UL MR]],Table134237122[Mean Change],2),#N/A)</f>
        <v>#N/A</v>
      </c>
      <c r="X231" s="96" t="e">
        <f>IF(Table134237122[[#This Row],[Mean Change]]=3,AVERAGEIFS(Table134237122[MR],Table134237122[MR],"&lt;"&amp;Table134237122[[#This Row],[UL MR]],Table134237122[Mean Change],3),#N/A)</f>
        <v>#N/A</v>
      </c>
      <c r="Y231" s="96" t="e">
        <f>Table134237122[[#This Row],[Process Mean]]+(2.66*Table134237122[[#This Row],[MR Bar]])</f>
        <v>#N/A</v>
      </c>
      <c r="Z231" s="96" t="e">
        <f>Table134237122[[#This Row],[2nd Mean]]+(2.66*Table134237122[[#This Row],[MR Bar 2]])</f>
        <v>#N/A</v>
      </c>
      <c r="AA231" s="96" t="e">
        <f>Table134237122[[#This Row],[3rd Mean]]+(2.66*Table134237122[[#This Row],[MR Bar 3]])</f>
        <v>#N/A</v>
      </c>
      <c r="AB231" s="96" t="e">
        <f>Table134237122[[#This Row],[Process Mean]]-(2.66*Table134237122[[#This Row],[MR Bar]])</f>
        <v>#N/A</v>
      </c>
      <c r="AC231" s="96" t="e">
        <f>Table134237122[[#This Row],[2nd Mean]]-(2.66*Table134237122[[#This Row],[MR Bar 2]])</f>
        <v>#N/A</v>
      </c>
      <c r="AD231" s="96" t="e">
        <f>Table134237122[[#This Row],[3rd Mean]]-(2.66*Table134237122[[#This Row],[MR Bar 3]])</f>
        <v>#N/A</v>
      </c>
      <c r="AE231" s="96" t="e">
        <f>IF(Table134237122[[#This Row],[Date]]="",#N/A,IF(Table134237122[[#This Row],[Date]]&lt;$BS$26,#N/A,$BP$26))</f>
        <v>#N/A</v>
      </c>
      <c r="AF231" s="97">
        <f>MAX(Table134237122[Cohort Size])*2</f>
        <v>1264</v>
      </c>
      <c r="AG23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1" s="100" t="e">
        <f>IF(Table134237122[[#This Row],[Mean Change]]=1,(Table134237122[[#This Row],[Standard Deviation]]*3)+$T231,#N/A)</f>
        <v>#N/A</v>
      </c>
      <c r="AJ231" s="100" t="e">
        <f>IF(Table134237122[[#This Row],[Mean Change]]=1,$T231-(Table134237122[[#This Row],[Standard Deviation]]*3),#N/A)</f>
        <v>#N/A</v>
      </c>
      <c r="AK231" s="100" t="e">
        <f>IF(Table134237122[[#This Row],[Mean Change]]=2,(Table134237122[[#This Row],[Standard Deviation]]*3)+$T231,#N/A)</f>
        <v>#N/A</v>
      </c>
      <c r="AL231" s="100" t="e">
        <f>IF(Table134237122[[#This Row],[Mean Change]]=2,$T231-(Table134237122[[#This Row],[Standard Deviation]]*3),#N/A)</f>
        <v>#N/A</v>
      </c>
      <c r="AM231" s="100" t="e">
        <f>IF(Table134237122[[#This Row],[Mean Change]]=3,(Table134237122[[#This Row],[Standard Deviation]]*3)+$T231,#N/A)</f>
        <v>#N/A</v>
      </c>
      <c r="AN231" s="100" t="e">
        <f>IF(Table134237122[[#This Row],[Mean Change]]=3,$T231-(Table134237122[[#This Row],[Standard Deviation]]*3),#N/A)</f>
        <v>#N/A</v>
      </c>
      <c r="AO231" s="55">
        <v>0.71613171756220007</v>
      </c>
      <c r="AP231" s="55">
        <v>0.6952282824378001</v>
      </c>
      <c r="AQ231" s="100" t="e">
        <f>IF(Table134237122[[#This Row],[Mean Change]]=5,(Table134237122[[#This Row],[Standard Deviation]]*3)+$T231,#N/A)</f>
        <v>#N/A</v>
      </c>
      <c r="AR231" s="100" t="e">
        <f>IF(Table134237122[[#This Row],[Mean Change]]=5,$T231-(Table134237122[[#This Row],[Standard Deviation]]*3),#N/A)</f>
        <v>#N/A</v>
      </c>
    </row>
    <row r="232" spans="2:44" ht="12.75" customHeight="1" x14ac:dyDescent="0.25">
      <c r="B232" s="9"/>
      <c r="C232" s="80"/>
      <c r="D232" s="81"/>
      <c r="E232" s="91" t="e">
        <f>IF(Table134237122[[#This Row],[Variable Name]]="",#N/A,Table134237122[[#This Row],[Variable Name]])</f>
        <v>#N/A</v>
      </c>
      <c r="F232" s="92" t="str">
        <f>IFERROR(IF(Table134237122[[#This Row],[Variable Name]]="","",IF(AG231&lt;&gt;AG232,"",ABS(Table134237122[[#This Row],[Variable Name]]-C231))),"")</f>
        <v/>
      </c>
      <c r="G232" s="93" t="e">
        <f>IF(Table134237122[[#This Row],[Mean Change]]=1,AVERAGEIFS(Table134237122[MR],Table134237122[Mean Change],1),#N/A)</f>
        <v>#N/A</v>
      </c>
      <c r="H232" s="93" t="e">
        <f>IF(Table134237122[[#This Row],[Mean Change]]=2,AVERAGEIFS(Table134237122[MR],Table134237122[Mean Change],2),#N/A)</f>
        <v>#N/A</v>
      </c>
      <c r="I232" s="93" t="e">
        <f>IF(Table134237122[[#This Row],[Mean Change]]=3,AVERAGEIFS(Table134237122[MR],Table134237122[Mean Change],3),#N/A)</f>
        <v>#N/A</v>
      </c>
      <c r="J23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2" s="94" t="str">
        <f>IF(ISERROR(Table134237122[[#This Row],[Mean Change]]),"",IF(Table134237122[[#This Row],[Variable Name]]="","",IF(Table134237122[[#This Row],[Mean Change]]=1,Table134237122[Variable Name],"")))</f>
        <v/>
      </c>
      <c r="L23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2" s="94" t="str">
        <f>IF(ISERROR(Table134237122[[#This Row],[Mean Change]]),"",IF(Table134237122[[#This Row],[Variable Name]]="","",IF(Table134237122[[#This Row],[Mean Change]]=2,Table134237122[Variable Name],"")))</f>
        <v/>
      </c>
      <c r="N23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2" s="94" t="str">
        <f>IF(ISERROR(Table134237122[[#This Row],[Mean Change]]),"",IF(Table134237122[[#This Row],[Variable Name]]="","",IF(Table134237122[[#This Row],[Mean Change]]=3,Table134237122[Variable Name],"")))</f>
        <v/>
      </c>
      <c r="P23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2" s="94" t="str">
        <f>IF(ISERROR(Table134237122[[#This Row],[Mean Change]]),"",IF(Table134237122[[#This Row],[Variable Name]]="","",IF(Table134237122[[#This Row],[Mean Change]]=4,Table134237122[Variable Name],"")))</f>
        <v/>
      </c>
      <c r="R23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2" s="94" t="str">
        <f>IF(ISERROR(Table134237122[[#This Row],[Mean Change]]),"",IF(Table134237122[[#This Row],[Variable Name]]="","",IF(Table134237122[[#This Row],[Mean Change]]=5,Table134237122[Variable Name],"")))</f>
        <v/>
      </c>
      <c r="T23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2" s="96" t="e">
        <f>IF(Table134237122[[#This Row],[Mean Change]]=1,AVERAGEIFS(Table134237122[MR],Table134237122[MR],"&lt;"&amp;Table134237122[[#This Row],[UL MR]],Table134237122[Mean Change],1),#N/A)</f>
        <v>#N/A</v>
      </c>
      <c r="W232" s="96" t="e">
        <f>IF(Table134237122[[#This Row],[Mean Change]]=2,AVERAGEIFS(Table134237122[MR],Table134237122[MR],"&lt;"&amp;Table134237122[[#This Row],[UL MR]],Table134237122[Mean Change],2),#N/A)</f>
        <v>#N/A</v>
      </c>
      <c r="X232" s="96" t="e">
        <f>IF(Table134237122[[#This Row],[Mean Change]]=3,AVERAGEIFS(Table134237122[MR],Table134237122[MR],"&lt;"&amp;Table134237122[[#This Row],[UL MR]],Table134237122[Mean Change],3),#N/A)</f>
        <v>#N/A</v>
      </c>
      <c r="Y232" s="96" t="e">
        <f>Table134237122[[#This Row],[Process Mean]]+(2.66*Table134237122[[#This Row],[MR Bar]])</f>
        <v>#N/A</v>
      </c>
      <c r="Z232" s="96" t="e">
        <f>Table134237122[[#This Row],[2nd Mean]]+(2.66*Table134237122[[#This Row],[MR Bar 2]])</f>
        <v>#N/A</v>
      </c>
      <c r="AA232" s="96" t="e">
        <f>Table134237122[[#This Row],[3rd Mean]]+(2.66*Table134237122[[#This Row],[MR Bar 3]])</f>
        <v>#N/A</v>
      </c>
      <c r="AB232" s="96" t="e">
        <f>Table134237122[[#This Row],[Process Mean]]-(2.66*Table134237122[[#This Row],[MR Bar]])</f>
        <v>#N/A</v>
      </c>
      <c r="AC232" s="96" t="e">
        <f>Table134237122[[#This Row],[2nd Mean]]-(2.66*Table134237122[[#This Row],[MR Bar 2]])</f>
        <v>#N/A</v>
      </c>
      <c r="AD232" s="96" t="e">
        <f>Table134237122[[#This Row],[3rd Mean]]-(2.66*Table134237122[[#This Row],[MR Bar 3]])</f>
        <v>#N/A</v>
      </c>
      <c r="AE232" s="96" t="e">
        <f>IF(Table134237122[[#This Row],[Date]]="",#N/A,IF(Table134237122[[#This Row],[Date]]&lt;$BS$26,#N/A,$BP$26))</f>
        <v>#N/A</v>
      </c>
      <c r="AF232" s="97">
        <f>MAX(Table134237122[Cohort Size])*2</f>
        <v>1264</v>
      </c>
      <c r="AG23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2" s="100" t="e">
        <f>IF(Table134237122[[#This Row],[Mean Change]]=1,(Table134237122[[#This Row],[Standard Deviation]]*3)+$T232,#N/A)</f>
        <v>#N/A</v>
      </c>
      <c r="AJ232" s="100" t="e">
        <f>IF(Table134237122[[#This Row],[Mean Change]]=1,$T232-(Table134237122[[#This Row],[Standard Deviation]]*3),#N/A)</f>
        <v>#N/A</v>
      </c>
      <c r="AK232" s="100" t="e">
        <f>IF(Table134237122[[#This Row],[Mean Change]]=2,(Table134237122[[#This Row],[Standard Deviation]]*3)+$T232,#N/A)</f>
        <v>#N/A</v>
      </c>
      <c r="AL232" s="100" t="e">
        <f>IF(Table134237122[[#This Row],[Mean Change]]=2,$T232-(Table134237122[[#This Row],[Standard Deviation]]*3),#N/A)</f>
        <v>#N/A</v>
      </c>
      <c r="AM232" s="100" t="e">
        <f>IF(Table134237122[[#This Row],[Mean Change]]=3,(Table134237122[[#This Row],[Standard Deviation]]*3)+$T232,#N/A)</f>
        <v>#N/A</v>
      </c>
      <c r="AN232" s="100" t="e">
        <f>IF(Table134237122[[#This Row],[Mean Change]]=3,$T232-(Table134237122[[#This Row],[Standard Deviation]]*3),#N/A)</f>
        <v>#N/A</v>
      </c>
      <c r="AO232" s="55">
        <v>0.71613171756220007</v>
      </c>
      <c r="AP232" s="55">
        <v>0.6952282824378001</v>
      </c>
      <c r="AQ232" s="100" t="e">
        <f>IF(Table134237122[[#This Row],[Mean Change]]=5,(Table134237122[[#This Row],[Standard Deviation]]*3)+$T232,#N/A)</f>
        <v>#N/A</v>
      </c>
      <c r="AR232" s="100" t="e">
        <f>IF(Table134237122[[#This Row],[Mean Change]]=5,$T232-(Table134237122[[#This Row],[Standard Deviation]]*3),#N/A)</f>
        <v>#N/A</v>
      </c>
    </row>
    <row r="233" spans="2:44" ht="12.75" customHeight="1" x14ac:dyDescent="0.25">
      <c r="B233" s="9"/>
      <c r="C233" s="80"/>
      <c r="D233" s="81"/>
      <c r="E233" s="91" t="e">
        <f>IF(Table134237122[[#This Row],[Variable Name]]="",#N/A,Table134237122[[#This Row],[Variable Name]])</f>
        <v>#N/A</v>
      </c>
      <c r="F233" s="92" t="str">
        <f>IFERROR(IF(Table134237122[[#This Row],[Variable Name]]="","",IF(AG232&lt;&gt;AG233,"",ABS(Table134237122[[#This Row],[Variable Name]]-C232))),"")</f>
        <v/>
      </c>
      <c r="G233" s="93" t="e">
        <f>IF(Table134237122[[#This Row],[Mean Change]]=1,AVERAGEIFS(Table134237122[MR],Table134237122[Mean Change],1),#N/A)</f>
        <v>#N/A</v>
      </c>
      <c r="H233" s="93" t="e">
        <f>IF(Table134237122[[#This Row],[Mean Change]]=2,AVERAGEIFS(Table134237122[MR],Table134237122[Mean Change],2),#N/A)</f>
        <v>#N/A</v>
      </c>
      <c r="I233" s="93" t="e">
        <f>IF(Table134237122[[#This Row],[Mean Change]]=3,AVERAGEIFS(Table134237122[MR],Table134237122[Mean Change],3),#N/A)</f>
        <v>#N/A</v>
      </c>
      <c r="J23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3" s="94" t="str">
        <f>IF(ISERROR(Table134237122[[#This Row],[Mean Change]]),"",IF(Table134237122[[#This Row],[Variable Name]]="","",IF(Table134237122[[#This Row],[Mean Change]]=1,Table134237122[Variable Name],"")))</f>
        <v/>
      </c>
      <c r="L23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3" s="94" t="str">
        <f>IF(ISERROR(Table134237122[[#This Row],[Mean Change]]),"",IF(Table134237122[[#This Row],[Variable Name]]="","",IF(Table134237122[[#This Row],[Mean Change]]=2,Table134237122[Variable Name],"")))</f>
        <v/>
      </c>
      <c r="N23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3" s="94" t="str">
        <f>IF(ISERROR(Table134237122[[#This Row],[Mean Change]]),"",IF(Table134237122[[#This Row],[Variable Name]]="","",IF(Table134237122[[#This Row],[Mean Change]]=3,Table134237122[Variable Name],"")))</f>
        <v/>
      </c>
      <c r="P23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3" s="94" t="str">
        <f>IF(ISERROR(Table134237122[[#This Row],[Mean Change]]),"",IF(Table134237122[[#This Row],[Variable Name]]="","",IF(Table134237122[[#This Row],[Mean Change]]=4,Table134237122[Variable Name],"")))</f>
        <v/>
      </c>
      <c r="R23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3" s="94" t="str">
        <f>IF(ISERROR(Table134237122[[#This Row],[Mean Change]]),"",IF(Table134237122[[#This Row],[Variable Name]]="","",IF(Table134237122[[#This Row],[Mean Change]]=5,Table134237122[Variable Name],"")))</f>
        <v/>
      </c>
      <c r="T23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3" s="96" t="e">
        <f>IF(Table134237122[[#This Row],[Mean Change]]=1,AVERAGEIFS(Table134237122[MR],Table134237122[MR],"&lt;"&amp;Table134237122[[#This Row],[UL MR]],Table134237122[Mean Change],1),#N/A)</f>
        <v>#N/A</v>
      </c>
      <c r="W233" s="96" t="e">
        <f>IF(Table134237122[[#This Row],[Mean Change]]=2,AVERAGEIFS(Table134237122[MR],Table134237122[MR],"&lt;"&amp;Table134237122[[#This Row],[UL MR]],Table134237122[Mean Change],2),#N/A)</f>
        <v>#N/A</v>
      </c>
      <c r="X233" s="96" t="e">
        <f>IF(Table134237122[[#This Row],[Mean Change]]=3,AVERAGEIFS(Table134237122[MR],Table134237122[MR],"&lt;"&amp;Table134237122[[#This Row],[UL MR]],Table134237122[Mean Change],3),#N/A)</f>
        <v>#N/A</v>
      </c>
      <c r="Y233" s="96" t="e">
        <f>Table134237122[[#This Row],[Process Mean]]+(2.66*Table134237122[[#This Row],[MR Bar]])</f>
        <v>#N/A</v>
      </c>
      <c r="Z233" s="96" t="e">
        <f>Table134237122[[#This Row],[2nd Mean]]+(2.66*Table134237122[[#This Row],[MR Bar 2]])</f>
        <v>#N/A</v>
      </c>
      <c r="AA233" s="96" t="e">
        <f>Table134237122[[#This Row],[3rd Mean]]+(2.66*Table134237122[[#This Row],[MR Bar 3]])</f>
        <v>#N/A</v>
      </c>
      <c r="AB233" s="96" t="e">
        <f>Table134237122[[#This Row],[Process Mean]]-(2.66*Table134237122[[#This Row],[MR Bar]])</f>
        <v>#N/A</v>
      </c>
      <c r="AC233" s="96" t="e">
        <f>Table134237122[[#This Row],[2nd Mean]]-(2.66*Table134237122[[#This Row],[MR Bar 2]])</f>
        <v>#N/A</v>
      </c>
      <c r="AD233" s="96" t="e">
        <f>Table134237122[[#This Row],[3rd Mean]]-(2.66*Table134237122[[#This Row],[MR Bar 3]])</f>
        <v>#N/A</v>
      </c>
      <c r="AE233" s="96" t="e">
        <f>IF(Table134237122[[#This Row],[Date]]="",#N/A,IF(Table134237122[[#This Row],[Date]]&lt;$BS$26,#N/A,$BP$26))</f>
        <v>#N/A</v>
      </c>
      <c r="AF233" s="97">
        <f>MAX(Table134237122[Cohort Size])*2</f>
        <v>1264</v>
      </c>
      <c r="AG23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3" s="100" t="e">
        <f>IF(Table134237122[[#This Row],[Mean Change]]=1,(Table134237122[[#This Row],[Standard Deviation]]*3)+$T233,#N/A)</f>
        <v>#N/A</v>
      </c>
      <c r="AJ233" s="100" t="e">
        <f>IF(Table134237122[[#This Row],[Mean Change]]=1,$T233-(Table134237122[[#This Row],[Standard Deviation]]*3),#N/A)</f>
        <v>#N/A</v>
      </c>
      <c r="AK233" s="100" t="e">
        <f>IF(Table134237122[[#This Row],[Mean Change]]=2,(Table134237122[[#This Row],[Standard Deviation]]*3)+$T233,#N/A)</f>
        <v>#N/A</v>
      </c>
      <c r="AL233" s="100" t="e">
        <f>IF(Table134237122[[#This Row],[Mean Change]]=2,$T233-(Table134237122[[#This Row],[Standard Deviation]]*3),#N/A)</f>
        <v>#N/A</v>
      </c>
      <c r="AM233" s="100" t="e">
        <f>IF(Table134237122[[#This Row],[Mean Change]]=3,(Table134237122[[#This Row],[Standard Deviation]]*3)+$T233,#N/A)</f>
        <v>#N/A</v>
      </c>
      <c r="AN233" s="100" t="e">
        <f>IF(Table134237122[[#This Row],[Mean Change]]=3,$T233-(Table134237122[[#This Row],[Standard Deviation]]*3),#N/A)</f>
        <v>#N/A</v>
      </c>
      <c r="AO233" s="55">
        <v>0.71613171756220007</v>
      </c>
      <c r="AP233" s="55">
        <v>0.6952282824378001</v>
      </c>
      <c r="AQ233" s="100" t="e">
        <f>IF(Table134237122[[#This Row],[Mean Change]]=5,(Table134237122[[#This Row],[Standard Deviation]]*3)+$T233,#N/A)</f>
        <v>#N/A</v>
      </c>
      <c r="AR233" s="100" t="e">
        <f>IF(Table134237122[[#This Row],[Mean Change]]=5,$T233-(Table134237122[[#This Row],[Standard Deviation]]*3),#N/A)</f>
        <v>#N/A</v>
      </c>
    </row>
    <row r="234" spans="2:44" ht="12.75" customHeight="1" x14ac:dyDescent="0.25">
      <c r="B234" s="9"/>
      <c r="C234" s="80"/>
      <c r="D234" s="81"/>
      <c r="E234" s="91" t="e">
        <f>IF(Table134237122[[#This Row],[Variable Name]]="",#N/A,Table134237122[[#This Row],[Variable Name]])</f>
        <v>#N/A</v>
      </c>
      <c r="F234" s="92" t="str">
        <f>IFERROR(IF(Table134237122[[#This Row],[Variable Name]]="","",IF(AG233&lt;&gt;AG234,"",ABS(Table134237122[[#This Row],[Variable Name]]-C233))),"")</f>
        <v/>
      </c>
      <c r="G234" s="93" t="e">
        <f>IF(Table134237122[[#This Row],[Mean Change]]=1,AVERAGEIFS(Table134237122[MR],Table134237122[Mean Change],1),#N/A)</f>
        <v>#N/A</v>
      </c>
      <c r="H234" s="93" t="e">
        <f>IF(Table134237122[[#This Row],[Mean Change]]=2,AVERAGEIFS(Table134237122[MR],Table134237122[Mean Change],2),#N/A)</f>
        <v>#N/A</v>
      </c>
      <c r="I234" s="93" t="e">
        <f>IF(Table134237122[[#This Row],[Mean Change]]=3,AVERAGEIFS(Table134237122[MR],Table134237122[Mean Change],3),#N/A)</f>
        <v>#N/A</v>
      </c>
      <c r="J234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4" s="94" t="str">
        <f>IF(ISERROR(Table134237122[[#This Row],[Mean Change]]),"",IF(Table134237122[[#This Row],[Variable Name]]="","",IF(Table134237122[[#This Row],[Mean Change]]=1,Table134237122[Variable Name],"")))</f>
        <v/>
      </c>
      <c r="L234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4" s="94" t="str">
        <f>IF(ISERROR(Table134237122[[#This Row],[Mean Change]]),"",IF(Table134237122[[#This Row],[Variable Name]]="","",IF(Table134237122[[#This Row],[Mean Change]]=2,Table134237122[Variable Name],"")))</f>
        <v/>
      </c>
      <c r="N234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4" s="94" t="str">
        <f>IF(ISERROR(Table134237122[[#This Row],[Mean Change]]),"",IF(Table134237122[[#This Row],[Variable Name]]="","",IF(Table134237122[[#This Row],[Mean Change]]=3,Table134237122[Variable Name],"")))</f>
        <v/>
      </c>
      <c r="P234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4" s="94" t="str">
        <f>IF(ISERROR(Table134237122[[#This Row],[Mean Change]]),"",IF(Table134237122[[#This Row],[Variable Name]]="","",IF(Table134237122[[#This Row],[Mean Change]]=4,Table134237122[Variable Name],"")))</f>
        <v/>
      </c>
      <c r="R234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4" s="94" t="str">
        <f>IF(ISERROR(Table134237122[[#This Row],[Mean Change]]),"",IF(Table134237122[[#This Row],[Variable Name]]="","",IF(Table134237122[[#This Row],[Mean Change]]=5,Table134237122[Variable Name],"")))</f>
        <v/>
      </c>
      <c r="T234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4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4" s="96" t="e">
        <f>IF(Table134237122[[#This Row],[Mean Change]]=1,AVERAGEIFS(Table134237122[MR],Table134237122[MR],"&lt;"&amp;Table134237122[[#This Row],[UL MR]],Table134237122[Mean Change],1),#N/A)</f>
        <v>#N/A</v>
      </c>
      <c r="W234" s="96" t="e">
        <f>IF(Table134237122[[#This Row],[Mean Change]]=2,AVERAGEIFS(Table134237122[MR],Table134237122[MR],"&lt;"&amp;Table134237122[[#This Row],[UL MR]],Table134237122[Mean Change],2),#N/A)</f>
        <v>#N/A</v>
      </c>
      <c r="X234" s="96" t="e">
        <f>IF(Table134237122[[#This Row],[Mean Change]]=3,AVERAGEIFS(Table134237122[MR],Table134237122[MR],"&lt;"&amp;Table134237122[[#This Row],[UL MR]],Table134237122[Mean Change],3),#N/A)</f>
        <v>#N/A</v>
      </c>
      <c r="Y234" s="96" t="e">
        <f>Table134237122[[#This Row],[Process Mean]]+(2.66*Table134237122[[#This Row],[MR Bar]])</f>
        <v>#N/A</v>
      </c>
      <c r="Z234" s="96" t="e">
        <f>Table134237122[[#This Row],[2nd Mean]]+(2.66*Table134237122[[#This Row],[MR Bar 2]])</f>
        <v>#N/A</v>
      </c>
      <c r="AA234" s="96" t="e">
        <f>Table134237122[[#This Row],[3rd Mean]]+(2.66*Table134237122[[#This Row],[MR Bar 3]])</f>
        <v>#N/A</v>
      </c>
      <c r="AB234" s="96" t="e">
        <f>Table134237122[[#This Row],[Process Mean]]-(2.66*Table134237122[[#This Row],[MR Bar]])</f>
        <v>#N/A</v>
      </c>
      <c r="AC234" s="96" t="e">
        <f>Table134237122[[#This Row],[2nd Mean]]-(2.66*Table134237122[[#This Row],[MR Bar 2]])</f>
        <v>#N/A</v>
      </c>
      <c r="AD234" s="96" t="e">
        <f>Table134237122[[#This Row],[3rd Mean]]-(2.66*Table134237122[[#This Row],[MR Bar 3]])</f>
        <v>#N/A</v>
      </c>
      <c r="AE234" s="96" t="e">
        <f>IF(Table134237122[[#This Row],[Date]]="",#N/A,IF(Table134237122[[#This Row],[Date]]&lt;$BS$26,#N/A,$BP$26))</f>
        <v>#N/A</v>
      </c>
      <c r="AF234" s="97">
        <f>MAX(Table134237122[Cohort Size])*2</f>
        <v>1264</v>
      </c>
      <c r="AG234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4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4" s="100" t="e">
        <f>IF(Table134237122[[#This Row],[Mean Change]]=1,(Table134237122[[#This Row],[Standard Deviation]]*3)+$T234,#N/A)</f>
        <v>#N/A</v>
      </c>
      <c r="AJ234" s="100" t="e">
        <f>IF(Table134237122[[#This Row],[Mean Change]]=1,$T234-(Table134237122[[#This Row],[Standard Deviation]]*3),#N/A)</f>
        <v>#N/A</v>
      </c>
      <c r="AK234" s="100" t="e">
        <f>IF(Table134237122[[#This Row],[Mean Change]]=2,(Table134237122[[#This Row],[Standard Deviation]]*3)+$T234,#N/A)</f>
        <v>#N/A</v>
      </c>
      <c r="AL234" s="100" t="e">
        <f>IF(Table134237122[[#This Row],[Mean Change]]=2,$T234-(Table134237122[[#This Row],[Standard Deviation]]*3),#N/A)</f>
        <v>#N/A</v>
      </c>
      <c r="AM234" s="100" t="e">
        <f>IF(Table134237122[[#This Row],[Mean Change]]=3,(Table134237122[[#This Row],[Standard Deviation]]*3)+$T234,#N/A)</f>
        <v>#N/A</v>
      </c>
      <c r="AN234" s="100" t="e">
        <f>IF(Table134237122[[#This Row],[Mean Change]]=3,$T234-(Table134237122[[#This Row],[Standard Deviation]]*3),#N/A)</f>
        <v>#N/A</v>
      </c>
      <c r="AO234" s="55">
        <v>0.71613171756220007</v>
      </c>
      <c r="AP234" s="55">
        <v>0.6952282824378001</v>
      </c>
      <c r="AQ234" s="100" t="e">
        <f>IF(Table134237122[[#This Row],[Mean Change]]=5,(Table134237122[[#This Row],[Standard Deviation]]*3)+$T234,#N/A)</f>
        <v>#N/A</v>
      </c>
      <c r="AR234" s="100" t="e">
        <f>IF(Table134237122[[#This Row],[Mean Change]]=5,$T234-(Table134237122[[#This Row],[Standard Deviation]]*3),#N/A)</f>
        <v>#N/A</v>
      </c>
    </row>
    <row r="235" spans="2:44" ht="12.75" customHeight="1" x14ac:dyDescent="0.25">
      <c r="B235" s="9"/>
      <c r="C235" s="80"/>
      <c r="D235" s="81"/>
      <c r="E235" s="91" t="e">
        <f>IF(Table134237122[[#This Row],[Variable Name]]="",#N/A,Table134237122[[#This Row],[Variable Name]])</f>
        <v>#N/A</v>
      </c>
      <c r="F235" s="92" t="str">
        <f>IFERROR(IF(Table134237122[[#This Row],[Variable Name]]="","",IF(AG234&lt;&gt;AG235,"",ABS(Table134237122[[#This Row],[Variable Name]]-C234))),"")</f>
        <v/>
      </c>
      <c r="G235" s="93" t="e">
        <f>IF(Table134237122[[#This Row],[Mean Change]]=1,AVERAGEIFS(Table134237122[MR],Table134237122[Mean Change],1),#N/A)</f>
        <v>#N/A</v>
      </c>
      <c r="H235" s="93" t="e">
        <f>IF(Table134237122[[#This Row],[Mean Change]]=2,AVERAGEIFS(Table134237122[MR],Table134237122[Mean Change],2),#N/A)</f>
        <v>#N/A</v>
      </c>
      <c r="I235" s="93" t="e">
        <f>IF(Table134237122[[#This Row],[Mean Change]]=3,AVERAGEIFS(Table134237122[MR],Table134237122[Mean Change],3),#N/A)</f>
        <v>#N/A</v>
      </c>
      <c r="J235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5" s="94" t="str">
        <f>IF(ISERROR(Table134237122[[#This Row],[Mean Change]]),"",IF(Table134237122[[#This Row],[Variable Name]]="","",IF(Table134237122[[#This Row],[Mean Change]]=1,Table134237122[Variable Name],"")))</f>
        <v/>
      </c>
      <c r="L235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5" s="94" t="str">
        <f>IF(ISERROR(Table134237122[[#This Row],[Mean Change]]),"",IF(Table134237122[[#This Row],[Variable Name]]="","",IF(Table134237122[[#This Row],[Mean Change]]=2,Table134237122[Variable Name],"")))</f>
        <v/>
      </c>
      <c r="N235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5" s="94" t="str">
        <f>IF(ISERROR(Table134237122[[#This Row],[Mean Change]]),"",IF(Table134237122[[#This Row],[Variable Name]]="","",IF(Table134237122[[#This Row],[Mean Change]]=3,Table134237122[Variable Name],"")))</f>
        <v/>
      </c>
      <c r="P235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5" s="94" t="str">
        <f>IF(ISERROR(Table134237122[[#This Row],[Mean Change]]),"",IF(Table134237122[[#This Row],[Variable Name]]="","",IF(Table134237122[[#This Row],[Mean Change]]=4,Table134237122[Variable Name],"")))</f>
        <v/>
      </c>
      <c r="R235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5" s="94" t="str">
        <f>IF(ISERROR(Table134237122[[#This Row],[Mean Change]]),"",IF(Table134237122[[#This Row],[Variable Name]]="","",IF(Table134237122[[#This Row],[Mean Change]]=5,Table134237122[Variable Name],"")))</f>
        <v/>
      </c>
      <c r="T235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5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5" s="96" t="e">
        <f>IF(Table134237122[[#This Row],[Mean Change]]=1,AVERAGEIFS(Table134237122[MR],Table134237122[MR],"&lt;"&amp;Table134237122[[#This Row],[UL MR]],Table134237122[Mean Change],1),#N/A)</f>
        <v>#N/A</v>
      </c>
      <c r="W235" s="96" t="e">
        <f>IF(Table134237122[[#This Row],[Mean Change]]=2,AVERAGEIFS(Table134237122[MR],Table134237122[MR],"&lt;"&amp;Table134237122[[#This Row],[UL MR]],Table134237122[Mean Change],2),#N/A)</f>
        <v>#N/A</v>
      </c>
      <c r="X235" s="96" t="e">
        <f>IF(Table134237122[[#This Row],[Mean Change]]=3,AVERAGEIFS(Table134237122[MR],Table134237122[MR],"&lt;"&amp;Table134237122[[#This Row],[UL MR]],Table134237122[Mean Change],3),#N/A)</f>
        <v>#N/A</v>
      </c>
      <c r="Y235" s="96" t="e">
        <f>Table134237122[[#This Row],[Process Mean]]+(2.66*Table134237122[[#This Row],[MR Bar]])</f>
        <v>#N/A</v>
      </c>
      <c r="Z235" s="96" t="e">
        <f>Table134237122[[#This Row],[2nd Mean]]+(2.66*Table134237122[[#This Row],[MR Bar 2]])</f>
        <v>#N/A</v>
      </c>
      <c r="AA235" s="96" t="e">
        <f>Table134237122[[#This Row],[3rd Mean]]+(2.66*Table134237122[[#This Row],[MR Bar 3]])</f>
        <v>#N/A</v>
      </c>
      <c r="AB235" s="96" t="e">
        <f>Table134237122[[#This Row],[Process Mean]]-(2.66*Table134237122[[#This Row],[MR Bar]])</f>
        <v>#N/A</v>
      </c>
      <c r="AC235" s="96" t="e">
        <f>Table134237122[[#This Row],[2nd Mean]]-(2.66*Table134237122[[#This Row],[MR Bar 2]])</f>
        <v>#N/A</v>
      </c>
      <c r="AD235" s="96" t="e">
        <f>Table134237122[[#This Row],[3rd Mean]]-(2.66*Table134237122[[#This Row],[MR Bar 3]])</f>
        <v>#N/A</v>
      </c>
      <c r="AE235" s="96" t="e">
        <f>IF(Table134237122[[#This Row],[Date]]="",#N/A,IF(Table134237122[[#This Row],[Date]]&lt;$BS$26,#N/A,$BP$26))</f>
        <v>#N/A</v>
      </c>
      <c r="AF235" s="97">
        <f>MAX(Table134237122[Cohort Size])*2</f>
        <v>1264</v>
      </c>
      <c r="AG235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5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5" s="100" t="e">
        <f>IF(Table134237122[[#This Row],[Mean Change]]=1,(Table134237122[[#This Row],[Standard Deviation]]*3)+$T235,#N/A)</f>
        <v>#N/A</v>
      </c>
      <c r="AJ235" s="100" t="e">
        <f>IF(Table134237122[[#This Row],[Mean Change]]=1,$T235-(Table134237122[[#This Row],[Standard Deviation]]*3),#N/A)</f>
        <v>#N/A</v>
      </c>
      <c r="AK235" s="100" t="e">
        <f>IF(Table134237122[[#This Row],[Mean Change]]=2,(Table134237122[[#This Row],[Standard Deviation]]*3)+$T235,#N/A)</f>
        <v>#N/A</v>
      </c>
      <c r="AL235" s="100" t="e">
        <f>IF(Table134237122[[#This Row],[Mean Change]]=2,$T235-(Table134237122[[#This Row],[Standard Deviation]]*3),#N/A)</f>
        <v>#N/A</v>
      </c>
      <c r="AM235" s="100" t="e">
        <f>IF(Table134237122[[#This Row],[Mean Change]]=3,(Table134237122[[#This Row],[Standard Deviation]]*3)+$T235,#N/A)</f>
        <v>#N/A</v>
      </c>
      <c r="AN235" s="100" t="e">
        <f>IF(Table134237122[[#This Row],[Mean Change]]=3,$T235-(Table134237122[[#This Row],[Standard Deviation]]*3),#N/A)</f>
        <v>#N/A</v>
      </c>
      <c r="AO235" s="55">
        <v>0.71613171756220007</v>
      </c>
      <c r="AP235" s="55">
        <v>0.6952282824378001</v>
      </c>
      <c r="AQ235" s="100" t="e">
        <f>IF(Table134237122[[#This Row],[Mean Change]]=5,(Table134237122[[#This Row],[Standard Deviation]]*3)+$T235,#N/A)</f>
        <v>#N/A</v>
      </c>
      <c r="AR235" s="100" t="e">
        <f>IF(Table134237122[[#This Row],[Mean Change]]=5,$T235-(Table134237122[[#This Row],[Standard Deviation]]*3),#N/A)</f>
        <v>#N/A</v>
      </c>
    </row>
    <row r="236" spans="2:44" ht="12.75" customHeight="1" x14ac:dyDescent="0.25">
      <c r="B236" s="9"/>
      <c r="C236" s="80"/>
      <c r="D236" s="81"/>
      <c r="E236" s="91" t="e">
        <f>IF(Table134237122[[#This Row],[Variable Name]]="",#N/A,Table134237122[[#This Row],[Variable Name]])</f>
        <v>#N/A</v>
      </c>
      <c r="F236" s="92" t="str">
        <f>IFERROR(IF(Table134237122[[#This Row],[Variable Name]]="","",IF(AG235&lt;&gt;AG236,"",ABS(Table134237122[[#This Row],[Variable Name]]-C235))),"")</f>
        <v/>
      </c>
      <c r="G236" s="93" t="e">
        <f>IF(Table134237122[[#This Row],[Mean Change]]=1,AVERAGEIFS(Table134237122[MR],Table134237122[Mean Change],1),#N/A)</f>
        <v>#N/A</v>
      </c>
      <c r="H236" s="93" t="e">
        <f>IF(Table134237122[[#This Row],[Mean Change]]=2,AVERAGEIFS(Table134237122[MR],Table134237122[Mean Change],2),#N/A)</f>
        <v>#N/A</v>
      </c>
      <c r="I236" s="93" t="e">
        <f>IF(Table134237122[[#This Row],[Mean Change]]=3,AVERAGEIFS(Table134237122[MR],Table134237122[Mean Change],3),#N/A)</f>
        <v>#N/A</v>
      </c>
      <c r="J236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6" s="94" t="str">
        <f>IF(ISERROR(Table134237122[[#This Row],[Mean Change]]),"",IF(Table134237122[[#This Row],[Variable Name]]="","",IF(Table134237122[[#This Row],[Mean Change]]=1,Table134237122[Variable Name],"")))</f>
        <v/>
      </c>
      <c r="L236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6" s="94" t="str">
        <f>IF(ISERROR(Table134237122[[#This Row],[Mean Change]]),"",IF(Table134237122[[#This Row],[Variable Name]]="","",IF(Table134237122[[#This Row],[Mean Change]]=2,Table134237122[Variable Name],"")))</f>
        <v/>
      </c>
      <c r="N236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6" s="94" t="str">
        <f>IF(ISERROR(Table134237122[[#This Row],[Mean Change]]),"",IF(Table134237122[[#This Row],[Variable Name]]="","",IF(Table134237122[[#This Row],[Mean Change]]=3,Table134237122[Variable Name],"")))</f>
        <v/>
      </c>
      <c r="P236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6" s="94" t="str">
        <f>IF(ISERROR(Table134237122[[#This Row],[Mean Change]]),"",IF(Table134237122[[#This Row],[Variable Name]]="","",IF(Table134237122[[#This Row],[Mean Change]]=4,Table134237122[Variable Name],"")))</f>
        <v/>
      </c>
      <c r="R236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6" s="94" t="str">
        <f>IF(ISERROR(Table134237122[[#This Row],[Mean Change]]),"",IF(Table134237122[[#This Row],[Variable Name]]="","",IF(Table134237122[[#This Row],[Mean Change]]=5,Table134237122[Variable Name],"")))</f>
        <v/>
      </c>
      <c r="T236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6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6" s="96" t="e">
        <f>IF(Table134237122[[#This Row],[Mean Change]]=1,AVERAGEIFS(Table134237122[MR],Table134237122[MR],"&lt;"&amp;Table134237122[[#This Row],[UL MR]],Table134237122[Mean Change],1),#N/A)</f>
        <v>#N/A</v>
      </c>
      <c r="W236" s="96" t="e">
        <f>IF(Table134237122[[#This Row],[Mean Change]]=2,AVERAGEIFS(Table134237122[MR],Table134237122[MR],"&lt;"&amp;Table134237122[[#This Row],[UL MR]],Table134237122[Mean Change],2),#N/A)</f>
        <v>#N/A</v>
      </c>
      <c r="X236" s="96" t="e">
        <f>IF(Table134237122[[#This Row],[Mean Change]]=3,AVERAGEIFS(Table134237122[MR],Table134237122[MR],"&lt;"&amp;Table134237122[[#This Row],[UL MR]],Table134237122[Mean Change],3),#N/A)</f>
        <v>#N/A</v>
      </c>
      <c r="Y236" s="96" t="e">
        <f>Table134237122[[#This Row],[Process Mean]]+(2.66*Table134237122[[#This Row],[MR Bar]])</f>
        <v>#N/A</v>
      </c>
      <c r="Z236" s="96" t="e">
        <f>Table134237122[[#This Row],[2nd Mean]]+(2.66*Table134237122[[#This Row],[MR Bar 2]])</f>
        <v>#N/A</v>
      </c>
      <c r="AA236" s="96" t="e">
        <f>Table134237122[[#This Row],[3rd Mean]]+(2.66*Table134237122[[#This Row],[MR Bar 3]])</f>
        <v>#N/A</v>
      </c>
      <c r="AB236" s="96" t="e">
        <f>Table134237122[[#This Row],[Process Mean]]-(2.66*Table134237122[[#This Row],[MR Bar]])</f>
        <v>#N/A</v>
      </c>
      <c r="AC236" s="96" t="e">
        <f>Table134237122[[#This Row],[2nd Mean]]-(2.66*Table134237122[[#This Row],[MR Bar 2]])</f>
        <v>#N/A</v>
      </c>
      <c r="AD236" s="96" t="e">
        <f>Table134237122[[#This Row],[3rd Mean]]-(2.66*Table134237122[[#This Row],[MR Bar 3]])</f>
        <v>#N/A</v>
      </c>
      <c r="AE236" s="96" t="e">
        <f>IF(Table134237122[[#This Row],[Date]]="",#N/A,IF(Table134237122[[#This Row],[Date]]&lt;$BS$26,#N/A,$BP$26))</f>
        <v>#N/A</v>
      </c>
      <c r="AF236" s="97">
        <f>MAX(Table134237122[Cohort Size])*2</f>
        <v>1264</v>
      </c>
      <c r="AG236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6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6" s="100" t="e">
        <f>IF(Table134237122[[#This Row],[Mean Change]]=1,(Table134237122[[#This Row],[Standard Deviation]]*3)+$T236,#N/A)</f>
        <v>#N/A</v>
      </c>
      <c r="AJ236" s="100" t="e">
        <f>IF(Table134237122[[#This Row],[Mean Change]]=1,$T236-(Table134237122[[#This Row],[Standard Deviation]]*3),#N/A)</f>
        <v>#N/A</v>
      </c>
      <c r="AK236" s="100" t="e">
        <f>IF(Table134237122[[#This Row],[Mean Change]]=2,(Table134237122[[#This Row],[Standard Deviation]]*3)+$T236,#N/A)</f>
        <v>#N/A</v>
      </c>
      <c r="AL236" s="100" t="e">
        <f>IF(Table134237122[[#This Row],[Mean Change]]=2,$T236-(Table134237122[[#This Row],[Standard Deviation]]*3),#N/A)</f>
        <v>#N/A</v>
      </c>
      <c r="AM236" s="100" t="e">
        <f>IF(Table134237122[[#This Row],[Mean Change]]=3,(Table134237122[[#This Row],[Standard Deviation]]*3)+$T236,#N/A)</f>
        <v>#N/A</v>
      </c>
      <c r="AN236" s="100" t="e">
        <f>IF(Table134237122[[#This Row],[Mean Change]]=3,$T236-(Table134237122[[#This Row],[Standard Deviation]]*3),#N/A)</f>
        <v>#N/A</v>
      </c>
      <c r="AO236" s="55">
        <v>0.71613171756220007</v>
      </c>
      <c r="AP236" s="55">
        <v>0.6952282824378001</v>
      </c>
      <c r="AQ236" s="100" t="e">
        <f>IF(Table134237122[[#This Row],[Mean Change]]=5,(Table134237122[[#This Row],[Standard Deviation]]*3)+$T236,#N/A)</f>
        <v>#N/A</v>
      </c>
      <c r="AR236" s="100" t="e">
        <f>IF(Table134237122[[#This Row],[Mean Change]]=5,$T236-(Table134237122[[#This Row],[Standard Deviation]]*3),#N/A)</f>
        <v>#N/A</v>
      </c>
    </row>
    <row r="237" spans="2:44" ht="12.75" customHeight="1" x14ac:dyDescent="0.25">
      <c r="B237" s="9"/>
      <c r="C237" s="80"/>
      <c r="D237" s="81"/>
      <c r="E237" s="91" t="e">
        <f>IF(Table134237122[[#This Row],[Variable Name]]="",#N/A,Table134237122[[#This Row],[Variable Name]])</f>
        <v>#N/A</v>
      </c>
      <c r="F237" s="92" t="str">
        <f>IFERROR(IF(Table134237122[[#This Row],[Variable Name]]="","",IF(AG236&lt;&gt;AG237,"",ABS(Table134237122[[#This Row],[Variable Name]]-C236))),"")</f>
        <v/>
      </c>
      <c r="G237" s="93" t="e">
        <f>IF(Table134237122[[#This Row],[Mean Change]]=1,AVERAGEIFS(Table134237122[MR],Table134237122[Mean Change],1),#N/A)</f>
        <v>#N/A</v>
      </c>
      <c r="H237" s="93" t="e">
        <f>IF(Table134237122[[#This Row],[Mean Change]]=2,AVERAGEIFS(Table134237122[MR],Table134237122[Mean Change],2),#N/A)</f>
        <v>#N/A</v>
      </c>
      <c r="I237" s="93" t="e">
        <f>IF(Table134237122[[#This Row],[Mean Change]]=3,AVERAGEIFS(Table134237122[MR],Table134237122[Mean Change],3),#N/A)</f>
        <v>#N/A</v>
      </c>
      <c r="J237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7" s="94" t="str">
        <f>IF(ISERROR(Table134237122[[#This Row],[Mean Change]]),"",IF(Table134237122[[#This Row],[Variable Name]]="","",IF(Table134237122[[#This Row],[Mean Change]]=1,Table134237122[Variable Name],"")))</f>
        <v/>
      </c>
      <c r="L237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7" s="94" t="str">
        <f>IF(ISERROR(Table134237122[[#This Row],[Mean Change]]),"",IF(Table134237122[[#This Row],[Variable Name]]="","",IF(Table134237122[[#This Row],[Mean Change]]=2,Table134237122[Variable Name],"")))</f>
        <v/>
      </c>
      <c r="N237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7" s="94" t="str">
        <f>IF(ISERROR(Table134237122[[#This Row],[Mean Change]]),"",IF(Table134237122[[#This Row],[Variable Name]]="","",IF(Table134237122[[#This Row],[Mean Change]]=3,Table134237122[Variable Name],"")))</f>
        <v/>
      </c>
      <c r="P237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7" s="94" t="str">
        <f>IF(ISERROR(Table134237122[[#This Row],[Mean Change]]),"",IF(Table134237122[[#This Row],[Variable Name]]="","",IF(Table134237122[[#This Row],[Mean Change]]=4,Table134237122[Variable Name],"")))</f>
        <v/>
      </c>
      <c r="R237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7" s="94" t="str">
        <f>IF(ISERROR(Table134237122[[#This Row],[Mean Change]]),"",IF(Table134237122[[#This Row],[Variable Name]]="","",IF(Table134237122[[#This Row],[Mean Change]]=5,Table134237122[Variable Name],"")))</f>
        <v/>
      </c>
      <c r="T237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7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7" s="96" t="e">
        <f>IF(Table134237122[[#This Row],[Mean Change]]=1,AVERAGEIFS(Table134237122[MR],Table134237122[MR],"&lt;"&amp;Table134237122[[#This Row],[UL MR]],Table134237122[Mean Change],1),#N/A)</f>
        <v>#N/A</v>
      </c>
      <c r="W237" s="96" t="e">
        <f>IF(Table134237122[[#This Row],[Mean Change]]=2,AVERAGEIFS(Table134237122[MR],Table134237122[MR],"&lt;"&amp;Table134237122[[#This Row],[UL MR]],Table134237122[Mean Change],2),#N/A)</f>
        <v>#N/A</v>
      </c>
      <c r="X237" s="96" t="e">
        <f>IF(Table134237122[[#This Row],[Mean Change]]=3,AVERAGEIFS(Table134237122[MR],Table134237122[MR],"&lt;"&amp;Table134237122[[#This Row],[UL MR]],Table134237122[Mean Change],3),#N/A)</f>
        <v>#N/A</v>
      </c>
      <c r="Y237" s="96" t="e">
        <f>Table134237122[[#This Row],[Process Mean]]+(2.66*Table134237122[[#This Row],[MR Bar]])</f>
        <v>#N/A</v>
      </c>
      <c r="Z237" s="96" t="e">
        <f>Table134237122[[#This Row],[2nd Mean]]+(2.66*Table134237122[[#This Row],[MR Bar 2]])</f>
        <v>#N/A</v>
      </c>
      <c r="AA237" s="96" t="e">
        <f>Table134237122[[#This Row],[3rd Mean]]+(2.66*Table134237122[[#This Row],[MR Bar 3]])</f>
        <v>#N/A</v>
      </c>
      <c r="AB237" s="96" t="e">
        <f>Table134237122[[#This Row],[Process Mean]]-(2.66*Table134237122[[#This Row],[MR Bar]])</f>
        <v>#N/A</v>
      </c>
      <c r="AC237" s="96" t="e">
        <f>Table134237122[[#This Row],[2nd Mean]]-(2.66*Table134237122[[#This Row],[MR Bar 2]])</f>
        <v>#N/A</v>
      </c>
      <c r="AD237" s="96" t="e">
        <f>Table134237122[[#This Row],[3rd Mean]]-(2.66*Table134237122[[#This Row],[MR Bar 3]])</f>
        <v>#N/A</v>
      </c>
      <c r="AE237" s="96" t="e">
        <f>IF(Table134237122[[#This Row],[Date]]="",#N/A,IF(Table134237122[[#This Row],[Date]]&lt;$BS$26,#N/A,$BP$26))</f>
        <v>#N/A</v>
      </c>
      <c r="AF237" s="97">
        <f>MAX(Table134237122[Cohort Size])*2</f>
        <v>1264</v>
      </c>
      <c r="AG237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7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7" s="100" t="e">
        <f>IF(Table134237122[[#This Row],[Mean Change]]=1,(Table134237122[[#This Row],[Standard Deviation]]*3)+$T237,#N/A)</f>
        <v>#N/A</v>
      </c>
      <c r="AJ237" s="100" t="e">
        <f>IF(Table134237122[[#This Row],[Mean Change]]=1,$T237-(Table134237122[[#This Row],[Standard Deviation]]*3),#N/A)</f>
        <v>#N/A</v>
      </c>
      <c r="AK237" s="100" t="e">
        <f>IF(Table134237122[[#This Row],[Mean Change]]=2,(Table134237122[[#This Row],[Standard Deviation]]*3)+$T237,#N/A)</f>
        <v>#N/A</v>
      </c>
      <c r="AL237" s="100" t="e">
        <f>IF(Table134237122[[#This Row],[Mean Change]]=2,$T237-(Table134237122[[#This Row],[Standard Deviation]]*3),#N/A)</f>
        <v>#N/A</v>
      </c>
      <c r="AM237" s="100" t="e">
        <f>IF(Table134237122[[#This Row],[Mean Change]]=3,(Table134237122[[#This Row],[Standard Deviation]]*3)+$T237,#N/A)</f>
        <v>#N/A</v>
      </c>
      <c r="AN237" s="100" t="e">
        <f>IF(Table134237122[[#This Row],[Mean Change]]=3,$T237-(Table134237122[[#This Row],[Standard Deviation]]*3),#N/A)</f>
        <v>#N/A</v>
      </c>
      <c r="AO237" s="55">
        <v>0.71613171756220007</v>
      </c>
      <c r="AP237" s="55">
        <v>0.6952282824378001</v>
      </c>
      <c r="AQ237" s="100" t="e">
        <f>IF(Table134237122[[#This Row],[Mean Change]]=5,(Table134237122[[#This Row],[Standard Deviation]]*3)+$T237,#N/A)</f>
        <v>#N/A</v>
      </c>
      <c r="AR237" s="100" t="e">
        <f>IF(Table134237122[[#This Row],[Mean Change]]=5,$T237-(Table134237122[[#This Row],[Standard Deviation]]*3),#N/A)</f>
        <v>#N/A</v>
      </c>
    </row>
    <row r="238" spans="2:44" ht="12.75" customHeight="1" x14ac:dyDescent="0.25">
      <c r="B238" s="9"/>
      <c r="C238" s="80"/>
      <c r="D238" s="81"/>
      <c r="E238" s="91" t="e">
        <f>IF(Table134237122[[#This Row],[Variable Name]]="",#N/A,Table134237122[[#This Row],[Variable Name]])</f>
        <v>#N/A</v>
      </c>
      <c r="F238" s="92" t="str">
        <f>IFERROR(IF(Table134237122[[#This Row],[Variable Name]]="","",IF(AG237&lt;&gt;AG238,"",ABS(Table134237122[[#This Row],[Variable Name]]-C237))),"")</f>
        <v/>
      </c>
      <c r="G238" s="93" t="e">
        <f>IF(Table134237122[[#This Row],[Mean Change]]=1,AVERAGEIFS(Table134237122[MR],Table134237122[Mean Change],1),#N/A)</f>
        <v>#N/A</v>
      </c>
      <c r="H238" s="93" t="e">
        <f>IF(Table134237122[[#This Row],[Mean Change]]=2,AVERAGEIFS(Table134237122[MR],Table134237122[Mean Change],2),#N/A)</f>
        <v>#N/A</v>
      </c>
      <c r="I238" s="93" t="e">
        <f>IF(Table134237122[[#This Row],[Mean Change]]=3,AVERAGEIFS(Table134237122[MR],Table134237122[Mean Change],3),#N/A)</f>
        <v>#N/A</v>
      </c>
      <c r="J238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8" s="94" t="str">
        <f>IF(ISERROR(Table134237122[[#This Row],[Mean Change]]),"",IF(Table134237122[[#This Row],[Variable Name]]="","",IF(Table134237122[[#This Row],[Mean Change]]=1,Table134237122[Variable Name],"")))</f>
        <v/>
      </c>
      <c r="L238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8" s="94" t="str">
        <f>IF(ISERROR(Table134237122[[#This Row],[Mean Change]]),"",IF(Table134237122[[#This Row],[Variable Name]]="","",IF(Table134237122[[#This Row],[Mean Change]]=2,Table134237122[Variable Name],"")))</f>
        <v/>
      </c>
      <c r="N238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8" s="94" t="str">
        <f>IF(ISERROR(Table134237122[[#This Row],[Mean Change]]),"",IF(Table134237122[[#This Row],[Variable Name]]="","",IF(Table134237122[[#This Row],[Mean Change]]=3,Table134237122[Variable Name],"")))</f>
        <v/>
      </c>
      <c r="P238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8" s="94" t="str">
        <f>IF(ISERROR(Table134237122[[#This Row],[Mean Change]]),"",IF(Table134237122[[#This Row],[Variable Name]]="","",IF(Table134237122[[#This Row],[Mean Change]]=4,Table134237122[Variable Name],"")))</f>
        <v/>
      </c>
      <c r="R238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8" s="94" t="str">
        <f>IF(ISERROR(Table134237122[[#This Row],[Mean Change]]),"",IF(Table134237122[[#This Row],[Variable Name]]="","",IF(Table134237122[[#This Row],[Mean Change]]=5,Table134237122[Variable Name],"")))</f>
        <v/>
      </c>
      <c r="T238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8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8" s="96" t="e">
        <f>IF(Table134237122[[#This Row],[Mean Change]]=1,AVERAGEIFS(Table134237122[MR],Table134237122[MR],"&lt;"&amp;Table134237122[[#This Row],[UL MR]],Table134237122[Mean Change],1),#N/A)</f>
        <v>#N/A</v>
      </c>
      <c r="W238" s="96" t="e">
        <f>IF(Table134237122[[#This Row],[Mean Change]]=2,AVERAGEIFS(Table134237122[MR],Table134237122[MR],"&lt;"&amp;Table134237122[[#This Row],[UL MR]],Table134237122[Mean Change],2),#N/A)</f>
        <v>#N/A</v>
      </c>
      <c r="X238" s="96" t="e">
        <f>IF(Table134237122[[#This Row],[Mean Change]]=3,AVERAGEIFS(Table134237122[MR],Table134237122[MR],"&lt;"&amp;Table134237122[[#This Row],[UL MR]],Table134237122[Mean Change],3),#N/A)</f>
        <v>#N/A</v>
      </c>
      <c r="Y238" s="96" t="e">
        <f>Table134237122[[#This Row],[Process Mean]]+(2.66*Table134237122[[#This Row],[MR Bar]])</f>
        <v>#N/A</v>
      </c>
      <c r="Z238" s="96" t="e">
        <f>Table134237122[[#This Row],[2nd Mean]]+(2.66*Table134237122[[#This Row],[MR Bar 2]])</f>
        <v>#N/A</v>
      </c>
      <c r="AA238" s="96" t="e">
        <f>Table134237122[[#This Row],[3rd Mean]]+(2.66*Table134237122[[#This Row],[MR Bar 3]])</f>
        <v>#N/A</v>
      </c>
      <c r="AB238" s="96" t="e">
        <f>Table134237122[[#This Row],[Process Mean]]-(2.66*Table134237122[[#This Row],[MR Bar]])</f>
        <v>#N/A</v>
      </c>
      <c r="AC238" s="96" t="e">
        <f>Table134237122[[#This Row],[2nd Mean]]-(2.66*Table134237122[[#This Row],[MR Bar 2]])</f>
        <v>#N/A</v>
      </c>
      <c r="AD238" s="96" t="e">
        <f>Table134237122[[#This Row],[3rd Mean]]-(2.66*Table134237122[[#This Row],[MR Bar 3]])</f>
        <v>#N/A</v>
      </c>
      <c r="AE238" s="96" t="e">
        <f>IF(Table134237122[[#This Row],[Date]]="",#N/A,IF(Table134237122[[#This Row],[Date]]&lt;$BS$26,#N/A,$BP$26))</f>
        <v>#N/A</v>
      </c>
      <c r="AF238" s="97">
        <f>MAX(Table134237122[Cohort Size])*2</f>
        <v>1264</v>
      </c>
      <c r="AG238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8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8" s="100" t="e">
        <f>IF(Table134237122[[#This Row],[Mean Change]]=1,(Table134237122[[#This Row],[Standard Deviation]]*3)+$T238,#N/A)</f>
        <v>#N/A</v>
      </c>
      <c r="AJ238" s="100" t="e">
        <f>IF(Table134237122[[#This Row],[Mean Change]]=1,$T238-(Table134237122[[#This Row],[Standard Deviation]]*3),#N/A)</f>
        <v>#N/A</v>
      </c>
      <c r="AK238" s="100" t="e">
        <f>IF(Table134237122[[#This Row],[Mean Change]]=2,(Table134237122[[#This Row],[Standard Deviation]]*3)+$T238,#N/A)</f>
        <v>#N/A</v>
      </c>
      <c r="AL238" s="100" t="e">
        <f>IF(Table134237122[[#This Row],[Mean Change]]=2,$T238-(Table134237122[[#This Row],[Standard Deviation]]*3),#N/A)</f>
        <v>#N/A</v>
      </c>
      <c r="AM238" s="100" t="e">
        <f>IF(Table134237122[[#This Row],[Mean Change]]=3,(Table134237122[[#This Row],[Standard Deviation]]*3)+$T238,#N/A)</f>
        <v>#N/A</v>
      </c>
      <c r="AN238" s="100" t="e">
        <f>IF(Table134237122[[#This Row],[Mean Change]]=3,$T238-(Table134237122[[#This Row],[Standard Deviation]]*3),#N/A)</f>
        <v>#N/A</v>
      </c>
      <c r="AO238" s="55">
        <v>0.71613171756220007</v>
      </c>
      <c r="AP238" s="55">
        <v>0.6952282824378001</v>
      </c>
      <c r="AQ238" s="100" t="e">
        <f>IF(Table134237122[[#This Row],[Mean Change]]=5,(Table134237122[[#This Row],[Standard Deviation]]*3)+$T238,#N/A)</f>
        <v>#N/A</v>
      </c>
      <c r="AR238" s="100" t="e">
        <f>IF(Table134237122[[#This Row],[Mean Change]]=5,$T238-(Table134237122[[#This Row],[Standard Deviation]]*3),#N/A)</f>
        <v>#N/A</v>
      </c>
    </row>
    <row r="239" spans="2:44" ht="12.75" customHeight="1" x14ac:dyDescent="0.25">
      <c r="B239" s="9"/>
      <c r="C239" s="80"/>
      <c r="D239" s="81"/>
      <c r="E239" s="91" t="e">
        <f>IF(Table134237122[[#This Row],[Variable Name]]="",#N/A,Table134237122[[#This Row],[Variable Name]])</f>
        <v>#N/A</v>
      </c>
      <c r="F239" s="92" t="str">
        <f>IFERROR(IF(Table134237122[[#This Row],[Variable Name]]="","",IF(AG238&lt;&gt;AG239,"",ABS(Table134237122[[#This Row],[Variable Name]]-C238))),"")</f>
        <v/>
      </c>
      <c r="G239" s="93" t="e">
        <f>IF(Table134237122[[#This Row],[Mean Change]]=1,AVERAGEIFS(Table134237122[MR],Table134237122[Mean Change],1),#N/A)</f>
        <v>#N/A</v>
      </c>
      <c r="H239" s="93" t="e">
        <f>IF(Table134237122[[#This Row],[Mean Change]]=2,AVERAGEIFS(Table134237122[MR],Table134237122[Mean Change],2),#N/A)</f>
        <v>#N/A</v>
      </c>
      <c r="I239" s="93" t="e">
        <f>IF(Table134237122[[#This Row],[Mean Change]]=3,AVERAGEIFS(Table134237122[MR],Table134237122[Mean Change],3),#N/A)</f>
        <v>#N/A</v>
      </c>
      <c r="J239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39" s="94" t="str">
        <f>IF(ISERROR(Table134237122[[#This Row],[Mean Change]]),"",IF(Table134237122[[#This Row],[Variable Name]]="","",IF(Table134237122[[#This Row],[Mean Change]]=1,Table134237122[Variable Name],"")))</f>
        <v/>
      </c>
      <c r="L239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39" s="94" t="str">
        <f>IF(ISERROR(Table134237122[[#This Row],[Mean Change]]),"",IF(Table134237122[[#This Row],[Variable Name]]="","",IF(Table134237122[[#This Row],[Mean Change]]=2,Table134237122[Variable Name],"")))</f>
        <v/>
      </c>
      <c r="N239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39" s="94" t="str">
        <f>IF(ISERROR(Table134237122[[#This Row],[Mean Change]]),"",IF(Table134237122[[#This Row],[Variable Name]]="","",IF(Table134237122[[#This Row],[Mean Change]]=3,Table134237122[Variable Name],"")))</f>
        <v/>
      </c>
      <c r="P239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39" s="94" t="str">
        <f>IF(ISERROR(Table134237122[[#This Row],[Mean Change]]),"",IF(Table134237122[[#This Row],[Variable Name]]="","",IF(Table134237122[[#This Row],[Mean Change]]=4,Table134237122[Variable Name],"")))</f>
        <v/>
      </c>
      <c r="R239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39" s="94" t="str">
        <f>IF(ISERROR(Table134237122[[#This Row],[Mean Change]]),"",IF(Table134237122[[#This Row],[Variable Name]]="","",IF(Table134237122[[#This Row],[Mean Change]]=5,Table134237122[Variable Name],"")))</f>
        <v/>
      </c>
      <c r="T239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39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39" s="96" t="e">
        <f>IF(Table134237122[[#This Row],[Mean Change]]=1,AVERAGEIFS(Table134237122[MR],Table134237122[MR],"&lt;"&amp;Table134237122[[#This Row],[UL MR]],Table134237122[Mean Change],1),#N/A)</f>
        <v>#N/A</v>
      </c>
      <c r="W239" s="96" t="e">
        <f>IF(Table134237122[[#This Row],[Mean Change]]=2,AVERAGEIFS(Table134237122[MR],Table134237122[MR],"&lt;"&amp;Table134237122[[#This Row],[UL MR]],Table134237122[Mean Change],2),#N/A)</f>
        <v>#N/A</v>
      </c>
      <c r="X239" s="96" t="e">
        <f>IF(Table134237122[[#This Row],[Mean Change]]=3,AVERAGEIFS(Table134237122[MR],Table134237122[MR],"&lt;"&amp;Table134237122[[#This Row],[UL MR]],Table134237122[Mean Change],3),#N/A)</f>
        <v>#N/A</v>
      </c>
      <c r="Y239" s="96" t="e">
        <f>Table134237122[[#This Row],[Process Mean]]+(2.66*Table134237122[[#This Row],[MR Bar]])</f>
        <v>#N/A</v>
      </c>
      <c r="Z239" s="96" t="e">
        <f>Table134237122[[#This Row],[2nd Mean]]+(2.66*Table134237122[[#This Row],[MR Bar 2]])</f>
        <v>#N/A</v>
      </c>
      <c r="AA239" s="96" t="e">
        <f>Table134237122[[#This Row],[3rd Mean]]+(2.66*Table134237122[[#This Row],[MR Bar 3]])</f>
        <v>#N/A</v>
      </c>
      <c r="AB239" s="96" t="e">
        <f>Table134237122[[#This Row],[Process Mean]]-(2.66*Table134237122[[#This Row],[MR Bar]])</f>
        <v>#N/A</v>
      </c>
      <c r="AC239" s="96" t="e">
        <f>Table134237122[[#This Row],[2nd Mean]]-(2.66*Table134237122[[#This Row],[MR Bar 2]])</f>
        <v>#N/A</v>
      </c>
      <c r="AD239" s="96" t="e">
        <f>Table134237122[[#This Row],[3rd Mean]]-(2.66*Table134237122[[#This Row],[MR Bar 3]])</f>
        <v>#N/A</v>
      </c>
      <c r="AE239" s="96" t="e">
        <f>IF(Table134237122[[#This Row],[Date]]="",#N/A,IF(Table134237122[[#This Row],[Date]]&lt;$BS$26,#N/A,$BP$26))</f>
        <v>#N/A</v>
      </c>
      <c r="AF239" s="97">
        <f>MAX(Table134237122[Cohort Size])*2</f>
        <v>1264</v>
      </c>
      <c r="AG239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39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39" s="100" t="e">
        <f>IF(Table134237122[[#This Row],[Mean Change]]=1,(Table134237122[[#This Row],[Standard Deviation]]*3)+$T239,#N/A)</f>
        <v>#N/A</v>
      </c>
      <c r="AJ239" s="100" t="e">
        <f>IF(Table134237122[[#This Row],[Mean Change]]=1,$T239-(Table134237122[[#This Row],[Standard Deviation]]*3),#N/A)</f>
        <v>#N/A</v>
      </c>
      <c r="AK239" s="100" t="e">
        <f>IF(Table134237122[[#This Row],[Mean Change]]=2,(Table134237122[[#This Row],[Standard Deviation]]*3)+$T239,#N/A)</f>
        <v>#N/A</v>
      </c>
      <c r="AL239" s="100" t="e">
        <f>IF(Table134237122[[#This Row],[Mean Change]]=2,$T239-(Table134237122[[#This Row],[Standard Deviation]]*3),#N/A)</f>
        <v>#N/A</v>
      </c>
      <c r="AM239" s="100" t="e">
        <f>IF(Table134237122[[#This Row],[Mean Change]]=3,(Table134237122[[#This Row],[Standard Deviation]]*3)+$T239,#N/A)</f>
        <v>#N/A</v>
      </c>
      <c r="AN239" s="100" t="e">
        <f>IF(Table134237122[[#This Row],[Mean Change]]=3,$T239-(Table134237122[[#This Row],[Standard Deviation]]*3),#N/A)</f>
        <v>#N/A</v>
      </c>
      <c r="AO239" s="55">
        <v>0.71613171756220007</v>
      </c>
      <c r="AP239" s="55">
        <v>0.6952282824378001</v>
      </c>
      <c r="AQ239" s="100" t="e">
        <f>IF(Table134237122[[#This Row],[Mean Change]]=5,(Table134237122[[#This Row],[Standard Deviation]]*3)+$T239,#N/A)</f>
        <v>#N/A</v>
      </c>
      <c r="AR239" s="100" t="e">
        <f>IF(Table134237122[[#This Row],[Mean Change]]=5,$T239-(Table134237122[[#This Row],[Standard Deviation]]*3),#N/A)</f>
        <v>#N/A</v>
      </c>
    </row>
    <row r="240" spans="2:44" ht="12.75" customHeight="1" x14ac:dyDescent="0.25">
      <c r="B240" s="9"/>
      <c r="C240" s="80"/>
      <c r="D240" s="81"/>
      <c r="E240" s="91" t="e">
        <f>IF(Table134237122[[#This Row],[Variable Name]]="",#N/A,Table134237122[[#This Row],[Variable Name]])</f>
        <v>#N/A</v>
      </c>
      <c r="F240" s="92" t="str">
        <f>IFERROR(IF(Table134237122[[#This Row],[Variable Name]]="","",IF(AG239&lt;&gt;AG240,"",ABS(Table134237122[[#This Row],[Variable Name]]-C239))),"")</f>
        <v/>
      </c>
      <c r="G240" s="93" t="e">
        <f>IF(Table134237122[[#This Row],[Mean Change]]=1,AVERAGEIFS(Table134237122[MR],Table134237122[Mean Change],1),#N/A)</f>
        <v>#N/A</v>
      </c>
      <c r="H240" s="93" t="e">
        <f>IF(Table134237122[[#This Row],[Mean Change]]=2,AVERAGEIFS(Table134237122[MR],Table134237122[Mean Change],2),#N/A)</f>
        <v>#N/A</v>
      </c>
      <c r="I240" s="93" t="e">
        <f>IF(Table134237122[[#This Row],[Mean Change]]=3,AVERAGEIFS(Table134237122[MR],Table134237122[Mean Change],3),#N/A)</f>
        <v>#N/A</v>
      </c>
      <c r="J24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0" s="94" t="str">
        <f>IF(ISERROR(Table134237122[[#This Row],[Mean Change]]),"",IF(Table134237122[[#This Row],[Variable Name]]="","",IF(Table134237122[[#This Row],[Mean Change]]=1,Table134237122[Variable Name],"")))</f>
        <v/>
      </c>
      <c r="L24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0" s="94" t="str">
        <f>IF(ISERROR(Table134237122[[#This Row],[Mean Change]]),"",IF(Table134237122[[#This Row],[Variable Name]]="","",IF(Table134237122[[#This Row],[Mean Change]]=2,Table134237122[Variable Name],"")))</f>
        <v/>
      </c>
      <c r="N24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0" s="94" t="str">
        <f>IF(ISERROR(Table134237122[[#This Row],[Mean Change]]),"",IF(Table134237122[[#This Row],[Variable Name]]="","",IF(Table134237122[[#This Row],[Mean Change]]=3,Table134237122[Variable Name],"")))</f>
        <v/>
      </c>
      <c r="P24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0" s="94" t="str">
        <f>IF(ISERROR(Table134237122[[#This Row],[Mean Change]]),"",IF(Table134237122[[#This Row],[Variable Name]]="","",IF(Table134237122[[#This Row],[Mean Change]]=4,Table134237122[Variable Name],"")))</f>
        <v/>
      </c>
      <c r="R24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0" s="94" t="str">
        <f>IF(ISERROR(Table134237122[[#This Row],[Mean Change]]),"",IF(Table134237122[[#This Row],[Variable Name]]="","",IF(Table134237122[[#This Row],[Mean Change]]=5,Table134237122[Variable Name],"")))</f>
        <v/>
      </c>
      <c r="T24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0" s="96" t="e">
        <f>IF(Table134237122[[#This Row],[Mean Change]]=1,AVERAGEIFS(Table134237122[MR],Table134237122[MR],"&lt;"&amp;Table134237122[[#This Row],[UL MR]],Table134237122[Mean Change],1),#N/A)</f>
        <v>#N/A</v>
      </c>
      <c r="W240" s="96" t="e">
        <f>IF(Table134237122[[#This Row],[Mean Change]]=2,AVERAGEIFS(Table134237122[MR],Table134237122[MR],"&lt;"&amp;Table134237122[[#This Row],[UL MR]],Table134237122[Mean Change],2),#N/A)</f>
        <v>#N/A</v>
      </c>
      <c r="X240" s="96" t="e">
        <f>IF(Table134237122[[#This Row],[Mean Change]]=3,AVERAGEIFS(Table134237122[MR],Table134237122[MR],"&lt;"&amp;Table134237122[[#This Row],[UL MR]],Table134237122[Mean Change],3),#N/A)</f>
        <v>#N/A</v>
      </c>
      <c r="Y240" s="96" t="e">
        <f>Table134237122[[#This Row],[Process Mean]]+(2.66*Table134237122[[#This Row],[MR Bar]])</f>
        <v>#N/A</v>
      </c>
      <c r="Z240" s="96" t="e">
        <f>Table134237122[[#This Row],[2nd Mean]]+(2.66*Table134237122[[#This Row],[MR Bar 2]])</f>
        <v>#N/A</v>
      </c>
      <c r="AA240" s="96" t="e">
        <f>Table134237122[[#This Row],[3rd Mean]]+(2.66*Table134237122[[#This Row],[MR Bar 3]])</f>
        <v>#N/A</v>
      </c>
      <c r="AB240" s="96" t="e">
        <f>Table134237122[[#This Row],[Process Mean]]-(2.66*Table134237122[[#This Row],[MR Bar]])</f>
        <v>#N/A</v>
      </c>
      <c r="AC240" s="96" t="e">
        <f>Table134237122[[#This Row],[2nd Mean]]-(2.66*Table134237122[[#This Row],[MR Bar 2]])</f>
        <v>#N/A</v>
      </c>
      <c r="AD240" s="96" t="e">
        <f>Table134237122[[#This Row],[3rd Mean]]-(2.66*Table134237122[[#This Row],[MR Bar 3]])</f>
        <v>#N/A</v>
      </c>
      <c r="AE240" s="96" t="e">
        <f>IF(Table134237122[[#This Row],[Date]]="",#N/A,IF(Table134237122[[#This Row],[Date]]&lt;$BS$26,#N/A,$BP$26))</f>
        <v>#N/A</v>
      </c>
      <c r="AF240" s="97">
        <f>MAX(Table134237122[Cohort Size])*2</f>
        <v>1264</v>
      </c>
      <c r="AG24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0" s="100" t="e">
        <f>IF(Table134237122[[#This Row],[Mean Change]]=1,(Table134237122[[#This Row],[Standard Deviation]]*3)+$T240,#N/A)</f>
        <v>#N/A</v>
      </c>
      <c r="AJ240" s="100" t="e">
        <f>IF(Table134237122[[#This Row],[Mean Change]]=1,$T240-(Table134237122[[#This Row],[Standard Deviation]]*3),#N/A)</f>
        <v>#N/A</v>
      </c>
      <c r="AK240" s="100" t="e">
        <f>IF(Table134237122[[#This Row],[Mean Change]]=2,(Table134237122[[#This Row],[Standard Deviation]]*3)+$T240,#N/A)</f>
        <v>#N/A</v>
      </c>
      <c r="AL240" s="100" t="e">
        <f>IF(Table134237122[[#This Row],[Mean Change]]=2,$T240-(Table134237122[[#This Row],[Standard Deviation]]*3),#N/A)</f>
        <v>#N/A</v>
      </c>
      <c r="AM240" s="100" t="e">
        <f>IF(Table134237122[[#This Row],[Mean Change]]=3,(Table134237122[[#This Row],[Standard Deviation]]*3)+$T240,#N/A)</f>
        <v>#N/A</v>
      </c>
      <c r="AN240" s="100" t="e">
        <f>IF(Table134237122[[#This Row],[Mean Change]]=3,$T240-(Table134237122[[#This Row],[Standard Deviation]]*3),#N/A)</f>
        <v>#N/A</v>
      </c>
      <c r="AO240" s="55">
        <v>0.71613171756220007</v>
      </c>
      <c r="AP240" s="55">
        <v>0.6952282824378001</v>
      </c>
      <c r="AQ240" s="100" t="e">
        <f>IF(Table134237122[[#This Row],[Mean Change]]=5,(Table134237122[[#This Row],[Standard Deviation]]*3)+$T240,#N/A)</f>
        <v>#N/A</v>
      </c>
      <c r="AR240" s="100" t="e">
        <f>IF(Table134237122[[#This Row],[Mean Change]]=5,$T240-(Table134237122[[#This Row],[Standard Deviation]]*3),#N/A)</f>
        <v>#N/A</v>
      </c>
    </row>
    <row r="241" spans="2:44" ht="12.75" customHeight="1" x14ac:dyDescent="0.25">
      <c r="B241" s="9"/>
      <c r="C241" s="80"/>
      <c r="D241" s="81"/>
      <c r="E241" s="91" t="e">
        <f>IF(Table134237122[[#This Row],[Variable Name]]="",#N/A,Table134237122[[#This Row],[Variable Name]])</f>
        <v>#N/A</v>
      </c>
      <c r="F241" s="92" t="str">
        <f>IFERROR(IF(Table134237122[[#This Row],[Variable Name]]="","",IF(AG240&lt;&gt;AG241,"",ABS(Table134237122[[#This Row],[Variable Name]]-C240))),"")</f>
        <v/>
      </c>
      <c r="G241" s="93" t="e">
        <f>IF(Table134237122[[#This Row],[Mean Change]]=1,AVERAGEIFS(Table134237122[MR],Table134237122[Mean Change],1),#N/A)</f>
        <v>#N/A</v>
      </c>
      <c r="H241" s="93" t="e">
        <f>IF(Table134237122[[#This Row],[Mean Change]]=2,AVERAGEIFS(Table134237122[MR],Table134237122[Mean Change],2),#N/A)</f>
        <v>#N/A</v>
      </c>
      <c r="I241" s="93" t="e">
        <f>IF(Table134237122[[#This Row],[Mean Change]]=3,AVERAGEIFS(Table134237122[MR],Table134237122[Mean Change],3),#N/A)</f>
        <v>#N/A</v>
      </c>
      <c r="J24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1" s="94" t="str">
        <f>IF(ISERROR(Table134237122[[#This Row],[Mean Change]]),"",IF(Table134237122[[#This Row],[Variable Name]]="","",IF(Table134237122[[#This Row],[Mean Change]]=1,Table134237122[Variable Name],"")))</f>
        <v/>
      </c>
      <c r="L24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1" s="94" t="str">
        <f>IF(ISERROR(Table134237122[[#This Row],[Mean Change]]),"",IF(Table134237122[[#This Row],[Variable Name]]="","",IF(Table134237122[[#This Row],[Mean Change]]=2,Table134237122[Variable Name],"")))</f>
        <v/>
      </c>
      <c r="N24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1" s="94" t="str">
        <f>IF(ISERROR(Table134237122[[#This Row],[Mean Change]]),"",IF(Table134237122[[#This Row],[Variable Name]]="","",IF(Table134237122[[#This Row],[Mean Change]]=3,Table134237122[Variable Name],"")))</f>
        <v/>
      </c>
      <c r="P24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1" s="94" t="str">
        <f>IF(ISERROR(Table134237122[[#This Row],[Mean Change]]),"",IF(Table134237122[[#This Row],[Variable Name]]="","",IF(Table134237122[[#This Row],[Mean Change]]=4,Table134237122[Variable Name],"")))</f>
        <v/>
      </c>
      <c r="R24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1" s="94" t="str">
        <f>IF(ISERROR(Table134237122[[#This Row],[Mean Change]]),"",IF(Table134237122[[#This Row],[Variable Name]]="","",IF(Table134237122[[#This Row],[Mean Change]]=5,Table134237122[Variable Name],"")))</f>
        <v/>
      </c>
      <c r="T24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1" s="96" t="e">
        <f>IF(Table134237122[[#This Row],[Mean Change]]=1,AVERAGEIFS(Table134237122[MR],Table134237122[MR],"&lt;"&amp;Table134237122[[#This Row],[UL MR]],Table134237122[Mean Change],1),#N/A)</f>
        <v>#N/A</v>
      </c>
      <c r="W241" s="96" t="e">
        <f>IF(Table134237122[[#This Row],[Mean Change]]=2,AVERAGEIFS(Table134237122[MR],Table134237122[MR],"&lt;"&amp;Table134237122[[#This Row],[UL MR]],Table134237122[Mean Change],2),#N/A)</f>
        <v>#N/A</v>
      </c>
      <c r="X241" s="96" t="e">
        <f>IF(Table134237122[[#This Row],[Mean Change]]=3,AVERAGEIFS(Table134237122[MR],Table134237122[MR],"&lt;"&amp;Table134237122[[#This Row],[UL MR]],Table134237122[Mean Change],3),#N/A)</f>
        <v>#N/A</v>
      </c>
      <c r="Y241" s="96" t="e">
        <f>Table134237122[[#This Row],[Process Mean]]+(2.66*Table134237122[[#This Row],[MR Bar]])</f>
        <v>#N/A</v>
      </c>
      <c r="Z241" s="96" t="e">
        <f>Table134237122[[#This Row],[2nd Mean]]+(2.66*Table134237122[[#This Row],[MR Bar 2]])</f>
        <v>#N/A</v>
      </c>
      <c r="AA241" s="96" t="e">
        <f>Table134237122[[#This Row],[3rd Mean]]+(2.66*Table134237122[[#This Row],[MR Bar 3]])</f>
        <v>#N/A</v>
      </c>
      <c r="AB241" s="96" t="e">
        <f>Table134237122[[#This Row],[Process Mean]]-(2.66*Table134237122[[#This Row],[MR Bar]])</f>
        <v>#N/A</v>
      </c>
      <c r="AC241" s="96" t="e">
        <f>Table134237122[[#This Row],[2nd Mean]]-(2.66*Table134237122[[#This Row],[MR Bar 2]])</f>
        <v>#N/A</v>
      </c>
      <c r="AD241" s="96" t="e">
        <f>Table134237122[[#This Row],[3rd Mean]]-(2.66*Table134237122[[#This Row],[MR Bar 3]])</f>
        <v>#N/A</v>
      </c>
      <c r="AE241" s="96" t="e">
        <f>IF(Table134237122[[#This Row],[Date]]="",#N/A,IF(Table134237122[[#This Row],[Date]]&lt;$BS$26,#N/A,$BP$26))</f>
        <v>#N/A</v>
      </c>
      <c r="AF241" s="97">
        <f>MAX(Table134237122[Cohort Size])*2</f>
        <v>1264</v>
      </c>
      <c r="AG24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1" s="100" t="e">
        <f>IF(Table134237122[[#This Row],[Mean Change]]=1,(Table134237122[[#This Row],[Standard Deviation]]*3)+$T241,#N/A)</f>
        <v>#N/A</v>
      </c>
      <c r="AJ241" s="100" t="e">
        <f>IF(Table134237122[[#This Row],[Mean Change]]=1,$T241-(Table134237122[[#This Row],[Standard Deviation]]*3),#N/A)</f>
        <v>#N/A</v>
      </c>
      <c r="AK241" s="100" t="e">
        <f>IF(Table134237122[[#This Row],[Mean Change]]=2,(Table134237122[[#This Row],[Standard Deviation]]*3)+$T241,#N/A)</f>
        <v>#N/A</v>
      </c>
      <c r="AL241" s="100" t="e">
        <f>IF(Table134237122[[#This Row],[Mean Change]]=2,$T241-(Table134237122[[#This Row],[Standard Deviation]]*3),#N/A)</f>
        <v>#N/A</v>
      </c>
      <c r="AM241" s="100" t="e">
        <f>IF(Table134237122[[#This Row],[Mean Change]]=3,(Table134237122[[#This Row],[Standard Deviation]]*3)+$T241,#N/A)</f>
        <v>#N/A</v>
      </c>
      <c r="AN241" s="100" t="e">
        <f>IF(Table134237122[[#This Row],[Mean Change]]=3,$T241-(Table134237122[[#This Row],[Standard Deviation]]*3),#N/A)</f>
        <v>#N/A</v>
      </c>
      <c r="AO241" s="55">
        <v>0.71613171756220007</v>
      </c>
      <c r="AP241" s="55">
        <v>0.6952282824378001</v>
      </c>
      <c r="AQ241" s="100" t="e">
        <f>IF(Table134237122[[#This Row],[Mean Change]]=5,(Table134237122[[#This Row],[Standard Deviation]]*3)+$T241,#N/A)</f>
        <v>#N/A</v>
      </c>
      <c r="AR241" s="100" t="e">
        <f>IF(Table134237122[[#This Row],[Mean Change]]=5,$T241-(Table134237122[[#This Row],[Standard Deviation]]*3),#N/A)</f>
        <v>#N/A</v>
      </c>
    </row>
    <row r="242" spans="2:44" ht="12.75" customHeight="1" x14ac:dyDescent="0.25">
      <c r="B242" s="9"/>
      <c r="C242" s="80"/>
      <c r="D242" s="81"/>
      <c r="E242" s="91" t="e">
        <f>IF(Table134237122[[#This Row],[Variable Name]]="",#N/A,Table134237122[[#This Row],[Variable Name]])</f>
        <v>#N/A</v>
      </c>
      <c r="F242" s="92" t="str">
        <f>IFERROR(IF(Table134237122[[#This Row],[Variable Name]]="","",IF(AG241&lt;&gt;AG242,"",ABS(Table134237122[[#This Row],[Variable Name]]-C241))),"")</f>
        <v/>
      </c>
      <c r="G242" s="93" t="e">
        <f>IF(Table134237122[[#This Row],[Mean Change]]=1,AVERAGEIFS(Table134237122[MR],Table134237122[Mean Change],1),#N/A)</f>
        <v>#N/A</v>
      </c>
      <c r="H242" s="93" t="e">
        <f>IF(Table134237122[[#This Row],[Mean Change]]=2,AVERAGEIFS(Table134237122[MR],Table134237122[Mean Change],2),#N/A)</f>
        <v>#N/A</v>
      </c>
      <c r="I242" s="93" t="e">
        <f>IF(Table134237122[[#This Row],[Mean Change]]=3,AVERAGEIFS(Table134237122[MR],Table134237122[Mean Change],3),#N/A)</f>
        <v>#N/A</v>
      </c>
      <c r="J24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2" s="94" t="str">
        <f>IF(ISERROR(Table134237122[[#This Row],[Mean Change]]),"",IF(Table134237122[[#This Row],[Variable Name]]="","",IF(Table134237122[[#This Row],[Mean Change]]=1,Table134237122[Variable Name],"")))</f>
        <v/>
      </c>
      <c r="L24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2" s="94" t="str">
        <f>IF(ISERROR(Table134237122[[#This Row],[Mean Change]]),"",IF(Table134237122[[#This Row],[Variable Name]]="","",IF(Table134237122[[#This Row],[Mean Change]]=2,Table134237122[Variable Name],"")))</f>
        <v/>
      </c>
      <c r="N24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2" s="94" t="str">
        <f>IF(ISERROR(Table134237122[[#This Row],[Mean Change]]),"",IF(Table134237122[[#This Row],[Variable Name]]="","",IF(Table134237122[[#This Row],[Mean Change]]=3,Table134237122[Variable Name],"")))</f>
        <v/>
      </c>
      <c r="P24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2" s="94" t="str">
        <f>IF(ISERROR(Table134237122[[#This Row],[Mean Change]]),"",IF(Table134237122[[#This Row],[Variable Name]]="","",IF(Table134237122[[#This Row],[Mean Change]]=4,Table134237122[Variable Name],"")))</f>
        <v/>
      </c>
      <c r="R24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2" s="94" t="str">
        <f>IF(ISERROR(Table134237122[[#This Row],[Mean Change]]),"",IF(Table134237122[[#This Row],[Variable Name]]="","",IF(Table134237122[[#This Row],[Mean Change]]=5,Table134237122[Variable Name],"")))</f>
        <v/>
      </c>
      <c r="T24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2" s="96" t="e">
        <f>IF(Table134237122[[#This Row],[Mean Change]]=1,AVERAGEIFS(Table134237122[MR],Table134237122[MR],"&lt;"&amp;Table134237122[[#This Row],[UL MR]],Table134237122[Mean Change],1),#N/A)</f>
        <v>#N/A</v>
      </c>
      <c r="W242" s="96" t="e">
        <f>IF(Table134237122[[#This Row],[Mean Change]]=2,AVERAGEIFS(Table134237122[MR],Table134237122[MR],"&lt;"&amp;Table134237122[[#This Row],[UL MR]],Table134237122[Mean Change],2),#N/A)</f>
        <v>#N/A</v>
      </c>
      <c r="X242" s="96" t="e">
        <f>IF(Table134237122[[#This Row],[Mean Change]]=3,AVERAGEIFS(Table134237122[MR],Table134237122[MR],"&lt;"&amp;Table134237122[[#This Row],[UL MR]],Table134237122[Mean Change],3),#N/A)</f>
        <v>#N/A</v>
      </c>
      <c r="Y242" s="96" t="e">
        <f>Table134237122[[#This Row],[Process Mean]]+(2.66*Table134237122[[#This Row],[MR Bar]])</f>
        <v>#N/A</v>
      </c>
      <c r="Z242" s="96" t="e">
        <f>Table134237122[[#This Row],[2nd Mean]]+(2.66*Table134237122[[#This Row],[MR Bar 2]])</f>
        <v>#N/A</v>
      </c>
      <c r="AA242" s="96" t="e">
        <f>Table134237122[[#This Row],[3rd Mean]]+(2.66*Table134237122[[#This Row],[MR Bar 3]])</f>
        <v>#N/A</v>
      </c>
      <c r="AB242" s="96" t="e">
        <f>Table134237122[[#This Row],[Process Mean]]-(2.66*Table134237122[[#This Row],[MR Bar]])</f>
        <v>#N/A</v>
      </c>
      <c r="AC242" s="96" t="e">
        <f>Table134237122[[#This Row],[2nd Mean]]-(2.66*Table134237122[[#This Row],[MR Bar 2]])</f>
        <v>#N/A</v>
      </c>
      <c r="AD242" s="96" t="e">
        <f>Table134237122[[#This Row],[3rd Mean]]-(2.66*Table134237122[[#This Row],[MR Bar 3]])</f>
        <v>#N/A</v>
      </c>
      <c r="AE242" s="96" t="e">
        <f>IF(Table134237122[[#This Row],[Date]]="",#N/A,IF(Table134237122[[#This Row],[Date]]&lt;$BS$26,#N/A,$BP$26))</f>
        <v>#N/A</v>
      </c>
      <c r="AF242" s="97">
        <f>MAX(Table134237122[Cohort Size])*2</f>
        <v>1264</v>
      </c>
      <c r="AG24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2" s="100" t="e">
        <f>IF(Table134237122[[#This Row],[Mean Change]]=1,(Table134237122[[#This Row],[Standard Deviation]]*3)+$T242,#N/A)</f>
        <v>#N/A</v>
      </c>
      <c r="AJ242" s="100" t="e">
        <f>IF(Table134237122[[#This Row],[Mean Change]]=1,$T242-(Table134237122[[#This Row],[Standard Deviation]]*3),#N/A)</f>
        <v>#N/A</v>
      </c>
      <c r="AK242" s="100" t="e">
        <f>IF(Table134237122[[#This Row],[Mean Change]]=2,(Table134237122[[#This Row],[Standard Deviation]]*3)+$T242,#N/A)</f>
        <v>#N/A</v>
      </c>
      <c r="AL242" s="100" t="e">
        <f>IF(Table134237122[[#This Row],[Mean Change]]=2,$T242-(Table134237122[[#This Row],[Standard Deviation]]*3),#N/A)</f>
        <v>#N/A</v>
      </c>
      <c r="AM242" s="100" t="e">
        <f>IF(Table134237122[[#This Row],[Mean Change]]=3,(Table134237122[[#This Row],[Standard Deviation]]*3)+$T242,#N/A)</f>
        <v>#N/A</v>
      </c>
      <c r="AN242" s="100" t="e">
        <f>IF(Table134237122[[#This Row],[Mean Change]]=3,$T242-(Table134237122[[#This Row],[Standard Deviation]]*3),#N/A)</f>
        <v>#N/A</v>
      </c>
      <c r="AO242" s="55">
        <v>0.71613171756220007</v>
      </c>
      <c r="AP242" s="55">
        <v>0.6952282824378001</v>
      </c>
      <c r="AQ242" s="100" t="e">
        <f>IF(Table134237122[[#This Row],[Mean Change]]=5,(Table134237122[[#This Row],[Standard Deviation]]*3)+$T242,#N/A)</f>
        <v>#N/A</v>
      </c>
      <c r="AR242" s="100" t="e">
        <f>IF(Table134237122[[#This Row],[Mean Change]]=5,$T242-(Table134237122[[#This Row],[Standard Deviation]]*3),#N/A)</f>
        <v>#N/A</v>
      </c>
    </row>
    <row r="243" spans="2:44" ht="12.75" customHeight="1" x14ac:dyDescent="0.25">
      <c r="B243" s="9"/>
      <c r="C243" s="80"/>
      <c r="D243" s="81"/>
      <c r="E243" s="91" t="e">
        <f>IF(Table134237122[[#This Row],[Variable Name]]="",#N/A,Table134237122[[#This Row],[Variable Name]])</f>
        <v>#N/A</v>
      </c>
      <c r="F243" s="92" t="str">
        <f>IFERROR(IF(Table134237122[[#This Row],[Variable Name]]="","",IF(AG242&lt;&gt;AG243,"",ABS(Table134237122[[#This Row],[Variable Name]]-C242))),"")</f>
        <v/>
      </c>
      <c r="G243" s="93" t="e">
        <f>IF(Table134237122[[#This Row],[Mean Change]]=1,AVERAGEIFS(Table134237122[MR],Table134237122[Mean Change],1),#N/A)</f>
        <v>#N/A</v>
      </c>
      <c r="H243" s="93" t="e">
        <f>IF(Table134237122[[#This Row],[Mean Change]]=2,AVERAGEIFS(Table134237122[MR],Table134237122[Mean Change],2),#N/A)</f>
        <v>#N/A</v>
      </c>
      <c r="I243" s="93" t="e">
        <f>IF(Table134237122[[#This Row],[Mean Change]]=3,AVERAGEIFS(Table134237122[MR],Table134237122[Mean Change],3),#N/A)</f>
        <v>#N/A</v>
      </c>
      <c r="J24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3" s="94" t="str">
        <f>IF(ISERROR(Table134237122[[#This Row],[Mean Change]]),"",IF(Table134237122[[#This Row],[Variable Name]]="","",IF(Table134237122[[#This Row],[Mean Change]]=1,Table134237122[Variable Name],"")))</f>
        <v/>
      </c>
      <c r="L24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3" s="94" t="str">
        <f>IF(ISERROR(Table134237122[[#This Row],[Mean Change]]),"",IF(Table134237122[[#This Row],[Variable Name]]="","",IF(Table134237122[[#This Row],[Mean Change]]=2,Table134237122[Variable Name],"")))</f>
        <v/>
      </c>
      <c r="N24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3" s="94" t="str">
        <f>IF(ISERROR(Table134237122[[#This Row],[Mean Change]]),"",IF(Table134237122[[#This Row],[Variable Name]]="","",IF(Table134237122[[#This Row],[Mean Change]]=3,Table134237122[Variable Name],"")))</f>
        <v/>
      </c>
      <c r="P24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3" s="94" t="str">
        <f>IF(ISERROR(Table134237122[[#This Row],[Mean Change]]),"",IF(Table134237122[[#This Row],[Variable Name]]="","",IF(Table134237122[[#This Row],[Mean Change]]=4,Table134237122[Variable Name],"")))</f>
        <v/>
      </c>
      <c r="R24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3" s="94" t="str">
        <f>IF(ISERROR(Table134237122[[#This Row],[Mean Change]]),"",IF(Table134237122[[#This Row],[Variable Name]]="","",IF(Table134237122[[#This Row],[Mean Change]]=5,Table134237122[Variable Name],"")))</f>
        <v/>
      </c>
      <c r="T24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3" s="96" t="e">
        <f>IF(Table134237122[[#This Row],[Mean Change]]=1,AVERAGEIFS(Table134237122[MR],Table134237122[MR],"&lt;"&amp;Table134237122[[#This Row],[UL MR]],Table134237122[Mean Change],1),#N/A)</f>
        <v>#N/A</v>
      </c>
      <c r="W243" s="96" t="e">
        <f>IF(Table134237122[[#This Row],[Mean Change]]=2,AVERAGEIFS(Table134237122[MR],Table134237122[MR],"&lt;"&amp;Table134237122[[#This Row],[UL MR]],Table134237122[Mean Change],2),#N/A)</f>
        <v>#N/A</v>
      </c>
      <c r="X243" s="96" t="e">
        <f>IF(Table134237122[[#This Row],[Mean Change]]=3,AVERAGEIFS(Table134237122[MR],Table134237122[MR],"&lt;"&amp;Table134237122[[#This Row],[UL MR]],Table134237122[Mean Change],3),#N/A)</f>
        <v>#N/A</v>
      </c>
      <c r="Y243" s="96" t="e">
        <f>Table134237122[[#This Row],[Process Mean]]+(2.66*Table134237122[[#This Row],[MR Bar]])</f>
        <v>#N/A</v>
      </c>
      <c r="Z243" s="96" t="e">
        <f>Table134237122[[#This Row],[2nd Mean]]+(2.66*Table134237122[[#This Row],[MR Bar 2]])</f>
        <v>#N/A</v>
      </c>
      <c r="AA243" s="96" t="e">
        <f>Table134237122[[#This Row],[3rd Mean]]+(2.66*Table134237122[[#This Row],[MR Bar 3]])</f>
        <v>#N/A</v>
      </c>
      <c r="AB243" s="96" t="e">
        <f>Table134237122[[#This Row],[Process Mean]]-(2.66*Table134237122[[#This Row],[MR Bar]])</f>
        <v>#N/A</v>
      </c>
      <c r="AC243" s="96" t="e">
        <f>Table134237122[[#This Row],[2nd Mean]]-(2.66*Table134237122[[#This Row],[MR Bar 2]])</f>
        <v>#N/A</v>
      </c>
      <c r="AD243" s="96" t="e">
        <f>Table134237122[[#This Row],[3rd Mean]]-(2.66*Table134237122[[#This Row],[MR Bar 3]])</f>
        <v>#N/A</v>
      </c>
      <c r="AE243" s="96" t="e">
        <f>IF(Table134237122[[#This Row],[Date]]="",#N/A,IF(Table134237122[[#This Row],[Date]]&lt;$BS$26,#N/A,$BP$26))</f>
        <v>#N/A</v>
      </c>
      <c r="AF243" s="97">
        <f>MAX(Table134237122[Cohort Size])*2</f>
        <v>1264</v>
      </c>
      <c r="AG24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3" s="100" t="e">
        <f>IF(Table134237122[[#This Row],[Mean Change]]=1,(Table134237122[[#This Row],[Standard Deviation]]*3)+$T243,#N/A)</f>
        <v>#N/A</v>
      </c>
      <c r="AJ243" s="100" t="e">
        <f>IF(Table134237122[[#This Row],[Mean Change]]=1,$T243-(Table134237122[[#This Row],[Standard Deviation]]*3),#N/A)</f>
        <v>#N/A</v>
      </c>
      <c r="AK243" s="100" t="e">
        <f>IF(Table134237122[[#This Row],[Mean Change]]=2,(Table134237122[[#This Row],[Standard Deviation]]*3)+$T243,#N/A)</f>
        <v>#N/A</v>
      </c>
      <c r="AL243" s="100" t="e">
        <f>IF(Table134237122[[#This Row],[Mean Change]]=2,$T243-(Table134237122[[#This Row],[Standard Deviation]]*3),#N/A)</f>
        <v>#N/A</v>
      </c>
      <c r="AM243" s="100" t="e">
        <f>IF(Table134237122[[#This Row],[Mean Change]]=3,(Table134237122[[#This Row],[Standard Deviation]]*3)+$T243,#N/A)</f>
        <v>#N/A</v>
      </c>
      <c r="AN243" s="100" t="e">
        <f>IF(Table134237122[[#This Row],[Mean Change]]=3,$T243-(Table134237122[[#This Row],[Standard Deviation]]*3),#N/A)</f>
        <v>#N/A</v>
      </c>
      <c r="AO243" s="55">
        <v>0.71613171756220007</v>
      </c>
      <c r="AP243" s="55">
        <v>0.6952282824378001</v>
      </c>
      <c r="AQ243" s="100" t="e">
        <f>IF(Table134237122[[#This Row],[Mean Change]]=5,(Table134237122[[#This Row],[Standard Deviation]]*3)+$T243,#N/A)</f>
        <v>#N/A</v>
      </c>
      <c r="AR243" s="100" t="e">
        <f>IF(Table134237122[[#This Row],[Mean Change]]=5,$T243-(Table134237122[[#This Row],[Standard Deviation]]*3),#N/A)</f>
        <v>#N/A</v>
      </c>
    </row>
    <row r="244" spans="2:44" ht="12.75" customHeight="1" x14ac:dyDescent="0.25">
      <c r="B244" s="9"/>
      <c r="C244" s="80"/>
      <c r="D244" s="81"/>
      <c r="E244" s="91" t="e">
        <f>IF(Table134237122[[#This Row],[Variable Name]]="",#N/A,Table134237122[[#This Row],[Variable Name]])</f>
        <v>#N/A</v>
      </c>
      <c r="F244" s="92" t="str">
        <f>IFERROR(IF(Table134237122[[#This Row],[Variable Name]]="","",IF(AG243&lt;&gt;AG244,"",ABS(Table134237122[[#This Row],[Variable Name]]-C243))),"")</f>
        <v/>
      </c>
      <c r="G244" s="93" t="e">
        <f>IF(Table134237122[[#This Row],[Mean Change]]=1,AVERAGEIFS(Table134237122[MR],Table134237122[Mean Change],1),#N/A)</f>
        <v>#N/A</v>
      </c>
      <c r="H244" s="93" t="e">
        <f>IF(Table134237122[[#This Row],[Mean Change]]=2,AVERAGEIFS(Table134237122[MR],Table134237122[Mean Change],2),#N/A)</f>
        <v>#N/A</v>
      </c>
      <c r="I244" s="93" t="e">
        <f>IF(Table134237122[[#This Row],[Mean Change]]=3,AVERAGEIFS(Table134237122[MR],Table134237122[Mean Change],3),#N/A)</f>
        <v>#N/A</v>
      </c>
      <c r="J244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4" s="94" t="str">
        <f>IF(ISERROR(Table134237122[[#This Row],[Mean Change]]),"",IF(Table134237122[[#This Row],[Variable Name]]="","",IF(Table134237122[[#This Row],[Mean Change]]=1,Table134237122[Variable Name],"")))</f>
        <v/>
      </c>
      <c r="L244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4" s="94" t="str">
        <f>IF(ISERROR(Table134237122[[#This Row],[Mean Change]]),"",IF(Table134237122[[#This Row],[Variable Name]]="","",IF(Table134237122[[#This Row],[Mean Change]]=2,Table134237122[Variable Name],"")))</f>
        <v/>
      </c>
      <c r="N244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4" s="94" t="str">
        <f>IF(ISERROR(Table134237122[[#This Row],[Mean Change]]),"",IF(Table134237122[[#This Row],[Variable Name]]="","",IF(Table134237122[[#This Row],[Mean Change]]=3,Table134237122[Variable Name],"")))</f>
        <v/>
      </c>
      <c r="P244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4" s="94" t="str">
        <f>IF(ISERROR(Table134237122[[#This Row],[Mean Change]]),"",IF(Table134237122[[#This Row],[Variable Name]]="","",IF(Table134237122[[#This Row],[Mean Change]]=4,Table134237122[Variable Name],"")))</f>
        <v/>
      </c>
      <c r="R244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4" s="94" t="str">
        <f>IF(ISERROR(Table134237122[[#This Row],[Mean Change]]),"",IF(Table134237122[[#This Row],[Variable Name]]="","",IF(Table134237122[[#This Row],[Mean Change]]=5,Table134237122[Variable Name],"")))</f>
        <v/>
      </c>
      <c r="T244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4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4" s="96" t="e">
        <f>IF(Table134237122[[#This Row],[Mean Change]]=1,AVERAGEIFS(Table134237122[MR],Table134237122[MR],"&lt;"&amp;Table134237122[[#This Row],[UL MR]],Table134237122[Mean Change],1),#N/A)</f>
        <v>#N/A</v>
      </c>
      <c r="W244" s="96" t="e">
        <f>IF(Table134237122[[#This Row],[Mean Change]]=2,AVERAGEIFS(Table134237122[MR],Table134237122[MR],"&lt;"&amp;Table134237122[[#This Row],[UL MR]],Table134237122[Mean Change],2),#N/A)</f>
        <v>#N/A</v>
      </c>
      <c r="X244" s="96" t="e">
        <f>IF(Table134237122[[#This Row],[Mean Change]]=3,AVERAGEIFS(Table134237122[MR],Table134237122[MR],"&lt;"&amp;Table134237122[[#This Row],[UL MR]],Table134237122[Mean Change],3),#N/A)</f>
        <v>#N/A</v>
      </c>
      <c r="Y244" s="96" t="e">
        <f>Table134237122[[#This Row],[Process Mean]]+(2.66*Table134237122[[#This Row],[MR Bar]])</f>
        <v>#N/A</v>
      </c>
      <c r="Z244" s="96" t="e">
        <f>Table134237122[[#This Row],[2nd Mean]]+(2.66*Table134237122[[#This Row],[MR Bar 2]])</f>
        <v>#N/A</v>
      </c>
      <c r="AA244" s="96" t="e">
        <f>Table134237122[[#This Row],[3rd Mean]]+(2.66*Table134237122[[#This Row],[MR Bar 3]])</f>
        <v>#N/A</v>
      </c>
      <c r="AB244" s="96" t="e">
        <f>Table134237122[[#This Row],[Process Mean]]-(2.66*Table134237122[[#This Row],[MR Bar]])</f>
        <v>#N/A</v>
      </c>
      <c r="AC244" s="96" t="e">
        <f>Table134237122[[#This Row],[2nd Mean]]-(2.66*Table134237122[[#This Row],[MR Bar 2]])</f>
        <v>#N/A</v>
      </c>
      <c r="AD244" s="96" t="e">
        <f>Table134237122[[#This Row],[3rd Mean]]-(2.66*Table134237122[[#This Row],[MR Bar 3]])</f>
        <v>#N/A</v>
      </c>
      <c r="AE244" s="96" t="e">
        <f>IF(Table134237122[[#This Row],[Date]]="",#N/A,IF(Table134237122[[#This Row],[Date]]&lt;$BS$26,#N/A,$BP$26))</f>
        <v>#N/A</v>
      </c>
      <c r="AF244" s="97">
        <f>MAX(Table134237122[Cohort Size])*2</f>
        <v>1264</v>
      </c>
      <c r="AG244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4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4" s="100" t="e">
        <f>IF(Table134237122[[#This Row],[Mean Change]]=1,(Table134237122[[#This Row],[Standard Deviation]]*3)+$T244,#N/A)</f>
        <v>#N/A</v>
      </c>
      <c r="AJ244" s="100" t="e">
        <f>IF(Table134237122[[#This Row],[Mean Change]]=1,$T244-(Table134237122[[#This Row],[Standard Deviation]]*3),#N/A)</f>
        <v>#N/A</v>
      </c>
      <c r="AK244" s="100" t="e">
        <f>IF(Table134237122[[#This Row],[Mean Change]]=2,(Table134237122[[#This Row],[Standard Deviation]]*3)+$T244,#N/A)</f>
        <v>#N/A</v>
      </c>
      <c r="AL244" s="100" t="e">
        <f>IF(Table134237122[[#This Row],[Mean Change]]=2,$T244-(Table134237122[[#This Row],[Standard Deviation]]*3),#N/A)</f>
        <v>#N/A</v>
      </c>
      <c r="AM244" s="100" t="e">
        <f>IF(Table134237122[[#This Row],[Mean Change]]=3,(Table134237122[[#This Row],[Standard Deviation]]*3)+$T244,#N/A)</f>
        <v>#N/A</v>
      </c>
      <c r="AN244" s="100" t="e">
        <f>IF(Table134237122[[#This Row],[Mean Change]]=3,$T244-(Table134237122[[#This Row],[Standard Deviation]]*3),#N/A)</f>
        <v>#N/A</v>
      </c>
      <c r="AO244" s="55">
        <v>0.71613171756220007</v>
      </c>
      <c r="AP244" s="55">
        <v>0.6952282824378001</v>
      </c>
      <c r="AQ244" s="100" t="e">
        <f>IF(Table134237122[[#This Row],[Mean Change]]=5,(Table134237122[[#This Row],[Standard Deviation]]*3)+$T244,#N/A)</f>
        <v>#N/A</v>
      </c>
      <c r="AR244" s="100" t="e">
        <f>IF(Table134237122[[#This Row],[Mean Change]]=5,$T244-(Table134237122[[#This Row],[Standard Deviation]]*3),#N/A)</f>
        <v>#N/A</v>
      </c>
    </row>
    <row r="245" spans="2:44" ht="12.75" customHeight="1" x14ac:dyDescent="0.25">
      <c r="B245" s="9"/>
      <c r="C245" s="80"/>
      <c r="D245" s="81"/>
      <c r="E245" s="91" t="e">
        <f>IF(Table134237122[[#This Row],[Variable Name]]="",#N/A,Table134237122[[#This Row],[Variable Name]])</f>
        <v>#N/A</v>
      </c>
      <c r="F245" s="92" t="str">
        <f>IFERROR(IF(Table134237122[[#This Row],[Variable Name]]="","",IF(AG244&lt;&gt;AG245,"",ABS(Table134237122[[#This Row],[Variable Name]]-C244))),"")</f>
        <v/>
      </c>
      <c r="G245" s="93" t="e">
        <f>IF(Table134237122[[#This Row],[Mean Change]]=1,AVERAGEIFS(Table134237122[MR],Table134237122[Mean Change],1),#N/A)</f>
        <v>#N/A</v>
      </c>
      <c r="H245" s="93" t="e">
        <f>IF(Table134237122[[#This Row],[Mean Change]]=2,AVERAGEIFS(Table134237122[MR],Table134237122[Mean Change],2),#N/A)</f>
        <v>#N/A</v>
      </c>
      <c r="I245" s="93" t="e">
        <f>IF(Table134237122[[#This Row],[Mean Change]]=3,AVERAGEIFS(Table134237122[MR],Table134237122[Mean Change],3),#N/A)</f>
        <v>#N/A</v>
      </c>
      <c r="J245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5" s="94" t="str">
        <f>IF(ISERROR(Table134237122[[#This Row],[Mean Change]]),"",IF(Table134237122[[#This Row],[Variable Name]]="","",IF(Table134237122[[#This Row],[Mean Change]]=1,Table134237122[Variable Name],"")))</f>
        <v/>
      </c>
      <c r="L245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5" s="94" t="str">
        <f>IF(ISERROR(Table134237122[[#This Row],[Mean Change]]),"",IF(Table134237122[[#This Row],[Variable Name]]="","",IF(Table134237122[[#This Row],[Mean Change]]=2,Table134237122[Variable Name],"")))</f>
        <v/>
      </c>
      <c r="N245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5" s="94" t="str">
        <f>IF(ISERROR(Table134237122[[#This Row],[Mean Change]]),"",IF(Table134237122[[#This Row],[Variable Name]]="","",IF(Table134237122[[#This Row],[Mean Change]]=3,Table134237122[Variable Name],"")))</f>
        <v/>
      </c>
      <c r="P245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5" s="94" t="str">
        <f>IF(ISERROR(Table134237122[[#This Row],[Mean Change]]),"",IF(Table134237122[[#This Row],[Variable Name]]="","",IF(Table134237122[[#This Row],[Mean Change]]=4,Table134237122[Variable Name],"")))</f>
        <v/>
      </c>
      <c r="R245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5" s="94" t="str">
        <f>IF(ISERROR(Table134237122[[#This Row],[Mean Change]]),"",IF(Table134237122[[#This Row],[Variable Name]]="","",IF(Table134237122[[#This Row],[Mean Change]]=5,Table134237122[Variable Name],"")))</f>
        <v/>
      </c>
      <c r="T245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5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5" s="96" t="e">
        <f>IF(Table134237122[[#This Row],[Mean Change]]=1,AVERAGEIFS(Table134237122[MR],Table134237122[MR],"&lt;"&amp;Table134237122[[#This Row],[UL MR]],Table134237122[Mean Change],1),#N/A)</f>
        <v>#N/A</v>
      </c>
      <c r="W245" s="96" t="e">
        <f>IF(Table134237122[[#This Row],[Mean Change]]=2,AVERAGEIFS(Table134237122[MR],Table134237122[MR],"&lt;"&amp;Table134237122[[#This Row],[UL MR]],Table134237122[Mean Change],2),#N/A)</f>
        <v>#N/A</v>
      </c>
      <c r="X245" s="96" t="e">
        <f>IF(Table134237122[[#This Row],[Mean Change]]=3,AVERAGEIFS(Table134237122[MR],Table134237122[MR],"&lt;"&amp;Table134237122[[#This Row],[UL MR]],Table134237122[Mean Change],3),#N/A)</f>
        <v>#N/A</v>
      </c>
      <c r="Y245" s="96" t="e">
        <f>Table134237122[[#This Row],[Process Mean]]+(2.66*Table134237122[[#This Row],[MR Bar]])</f>
        <v>#N/A</v>
      </c>
      <c r="Z245" s="96" t="e">
        <f>Table134237122[[#This Row],[2nd Mean]]+(2.66*Table134237122[[#This Row],[MR Bar 2]])</f>
        <v>#N/A</v>
      </c>
      <c r="AA245" s="96" t="e">
        <f>Table134237122[[#This Row],[3rd Mean]]+(2.66*Table134237122[[#This Row],[MR Bar 3]])</f>
        <v>#N/A</v>
      </c>
      <c r="AB245" s="96" t="e">
        <f>Table134237122[[#This Row],[Process Mean]]-(2.66*Table134237122[[#This Row],[MR Bar]])</f>
        <v>#N/A</v>
      </c>
      <c r="AC245" s="96" t="e">
        <f>Table134237122[[#This Row],[2nd Mean]]-(2.66*Table134237122[[#This Row],[MR Bar 2]])</f>
        <v>#N/A</v>
      </c>
      <c r="AD245" s="96" t="e">
        <f>Table134237122[[#This Row],[3rd Mean]]-(2.66*Table134237122[[#This Row],[MR Bar 3]])</f>
        <v>#N/A</v>
      </c>
      <c r="AE245" s="96" t="e">
        <f>IF(Table134237122[[#This Row],[Date]]="",#N/A,IF(Table134237122[[#This Row],[Date]]&lt;$BS$26,#N/A,$BP$26))</f>
        <v>#N/A</v>
      </c>
      <c r="AF245" s="97">
        <f>MAX(Table134237122[Cohort Size])*2</f>
        <v>1264</v>
      </c>
      <c r="AG245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5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5" s="100" t="e">
        <f>IF(Table134237122[[#This Row],[Mean Change]]=1,(Table134237122[[#This Row],[Standard Deviation]]*3)+$T245,#N/A)</f>
        <v>#N/A</v>
      </c>
      <c r="AJ245" s="100" t="e">
        <f>IF(Table134237122[[#This Row],[Mean Change]]=1,$T245-(Table134237122[[#This Row],[Standard Deviation]]*3),#N/A)</f>
        <v>#N/A</v>
      </c>
      <c r="AK245" s="100" t="e">
        <f>IF(Table134237122[[#This Row],[Mean Change]]=2,(Table134237122[[#This Row],[Standard Deviation]]*3)+$T245,#N/A)</f>
        <v>#N/A</v>
      </c>
      <c r="AL245" s="100" t="e">
        <f>IF(Table134237122[[#This Row],[Mean Change]]=2,$T245-(Table134237122[[#This Row],[Standard Deviation]]*3),#N/A)</f>
        <v>#N/A</v>
      </c>
      <c r="AM245" s="100" t="e">
        <f>IF(Table134237122[[#This Row],[Mean Change]]=3,(Table134237122[[#This Row],[Standard Deviation]]*3)+$T245,#N/A)</f>
        <v>#N/A</v>
      </c>
      <c r="AN245" s="100" t="e">
        <f>IF(Table134237122[[#This Row],[Mean Change]]=3,$T245-(Table134237122[[#This Row],[Standard Deviation]]*3),#N/A)</f>
        <v>#N/A</v>
      </c>
      <c r="AO245" s="55">
        <v>0.71613171756220007</v>
      </c>
      <c r="AP245" s="55">
        <v>0.6952282824378001</v>
      </c>
      <c r="AQ245" s="100" t="e">
        <f>IF(Table134237122[[#This Row],[Mean Change]]=5,(Table134237122[[#This Row],[Standard Deviation]]*3)+$T245,#N/A)</f>
        <v>#N/A</v>
      </c>
      <c r="AR245" s="100" t="e">
        <f>IF(Table134237122[[#This Row],[Mean Change]]=5,$T245-(Table134237122[[#This Row],[Standard Deviation]]*3),#N/A)</f>
        <v>#N/A</v>
      </c>
    </row>
    <row r="246" spans="2:44" ht="12.75" customHeight="1" x14ac:dyDescent="0.25">
      <c r="B246" s="9"/>
      <c r="C246" s="80"/>
      <c r="D246" s="81"/>
      <c r="E246" s="91" t="e">
        <f>IF(Table134237122[[#This Row],[Variable Name]]="",#N/A,Table134237122[[#This Row],[Variable Name]])</f>
        <v>#N/A</v>
      </c>
      <c r="F246" s="92" t="str">
        <f>IFERROR(IF(Table134237122[[#This Row],[Variable Name]]="","",IF(AG245&lt;&gt;AG246,"",ABS(Table134237122[[#This Row],[Variable Name]]-C245))),"")</f>
        <v/>
      </c>
      <c r="G246" s="93" t="e">
        <f>IF(Table134237122[[#This Row],[Mean Change]]=1,AVERAGEIFS(Table134237122[MR],Table134237122[Mean Change],1),#N/A)</f>
        <v>#N/A</v>
      </c>
      <c r="H246" s="93" t="e">
        <f>IF(Table134237122[[#This Row],[Mean Change]]=2,AVERAGEIFS(Table134237122[MR],Table134237122[Mean Change],2),#N/A)</f>
        <v>#N/A</v>
      </c>
      <c r="I246" s="93" t="e">
        <f>IF(Table134237122[[#This Row],[Mean Change]]=3,AVERAGEIFS(Table134237122[MR],Table134237122[Mean Change],3),#N/A)</f>
        <v>#N/A</v>
      </c>
      <c r="J246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6" s="94" t="str">
        <f>IF(ISERROR(Table134237122[[#This Row],[Mean Change]]),"",IF(Table134237122[[#This Row],[Variable Name]]="","",IF(Table134237122[[#This Row],[Mean Change]]=1,Table134237122[Variable Name],"")))</f>
        <v/>
      </c>
      <c r="L246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6" s="94" t="str">
        <f>IF(ISERROR(Table134237122[[#This Row],[Mean Change]]),"",IF(Table134237122[[#This Row],[Variable Name]]="","",IF(Table134237122[[#This Row],[Mean Change]]=2,Table134237122[Variable Name],"")))</f>
        <v/>
      </c>
      <c r="N246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6" s="94" t="str">
        <f>IF(ISERROR(Table134237122[[#This Row],[Mean Change]]),"",IF(Table134237122[[#This Row],[Variable Name]]="","",IF(Table134237122[[#This Row],[Mean Change]]=3,Table134237122[Variable Name],"")))</f>
        <v/>
      </c>
      <c r="P246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6" s="94" t="str">
        <f>IF(ISERROR(Table134237122[[#This Row],[Mean Change]]),"",IF(Table134237122[[#This Row],[Variable Name]]="","",IF(Table134237122[[#This Row],[Mean Change]]=4,Table134237122[Variable Name],"")))</f>
        <v/>
      </c>
      <c r="R246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6" s="94" t="str">
        <f>IF(ISERROR(Table134237122[[#This Row],[Mean Change]]),"",IF(Table134237122[[#This Row],[Variable Name]]="","",IF(Table134237122[[#This Row],[Mean Change]]=5,Table134237122[Variable Name],"")))</f>
        <v/>
      </c>
      <c r="T246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6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6" s="96" t="e">
        <f>IF(Table134237122[[#This Row],[Mean Change]]=1,AVERAGEIFS(Table134237122[MR],Table134237122[MR],"&lt;"&amp;Table134237122[[#This Row],[UL MR]],Table134237122[Mean Change],1),#N/A)</f>
        <v>#N/A</v>
      </c>
      <c r="W246" s="96" t="e">
        <f>IF(Table134237122[[#This Row],[Mean Change]]=2,AVERAGEIFS(Table134237122[MR],Table134237122[MR],"&lt;"&amp;Table134237122[[#This Row],[UL MR]],Table134237122[Mean Change],2),#N/A)</f>
        <v>#N/A</v>
      </c>
      <c r="X246" s="96" t="e">
        <f>IF(Table134237122[[#This Row],[Mean Change]]=3,AVERAGEIFS(Table134237122[MR],Table134237122[MR],"&lt;"&amp;Table134237122[[#This Row],[UL MR]],Table134237122[Mean Change],3),#N/A)</f>
        <v>#N/A</v>
      </c>
      <c r="Y246" s="96" t="e">
        <f>Table134237122[[#This Row],[Process Mean]]+(2.66*Table134237122[[#This Row],[MR Bar]])</f>
        <v>#N/A</v>
      </c>
      <c r="Z246" s="96" t="e">
        <f>Table134237122[[#This Row],[2nd Mean]]+(2.66*Table134237122[[#This Row],[MR Bar 2]])</f>
        <v>#N/A</v>
      </c>
      <c r="AA246" s="96" t="e">
        <f>Table134237122[[#This Row],[3rd Mean]]+(2.66*Table134237122[[#This Row],[MR Bar 3]])</f>
        <v>#N/A</v>
      </c>
      <c r="AB246" s="96" t="e">
        <f>Table134237122[[#This Row],[Process Mean]]-(2.66*Table134237122[[#This Row],[MR Bar]])</f>
        <v>#N/A</v>
      </c>
      <c r="AC246" s="96" t="e">
        <f>Table134237122[[#This Row],[2nd Mean]]-(2.66*Table134237122[[#This Row],[MR Bar 2]])</f>
        <v>#N/A</v>
      </c>
      <c r="AD246" s="96" t="e">
        <f>Table134237122[[#This Row],[3rd Mean]]-(2.66*Table134237122[[#This Row],[MR Bar 3]])</f>
        <v>#N/A</v>
      </c>
      <c r="AE246" s="96" t="e">
        <f>IF(Table134237122[[#This Row],[Date]]="",#N/A,IF(Table134237122[[#This Row],[Date]]&lt;$BS$26,#N/A,$BP$26))</f>
        <v>#N/A</v>
      </c>
      <c r="AF246" s="97">
        <f>MAX(Table134237122[Cohort Size])*2</f>
        <v>1264</v>
      </c>
      <c r="AG246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6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6" s="100" t="e">
        <f>IF(Table134237122[[#This Row],[Mean Change]]=1,(Table134237122[[#This Row],[Standard Deviation]]*3)+$T246,#N/A)</f>
        <v>#N/A</v>
      </c>
      <c r="AJ246" s="100" t="e">
        <f>IF(Table134237122[[#This Row],[Mean Change]]=1,$T246-(Table134237122[[#This Row],[Standard Deviation]]*3),#N/A)</f>
        <v>#N/A</v>
      </c>
      <c r="AK246" s="100" t="e">
        <f>IF(Table134237122[[#This Row],[Mean Change]]=2,(Table134237122[[#This Row],[Standard Deviation]]*3)+$T246,#N/A)</f>
        <v>#N/A</v>
      </c>
      <c r="AL246" s="100" t="e">
        <f>IF(Table134237122[[#This Row],[Mean Change]]=2,$T246-(Table134237122[[#This Row],[Standard Deviation]]*3),#N/A)</f>
        <v>#N/A</v>
      </c>
      <c r="AM246" s="100" t="e">
        <f>IF(Table134237122[[#This Row],[Mean Change]]=3,(Table134237122[[#This Row],[Standard Deviation]]*3)+$T246,#N/A)</f>
        <v>#N/A</v>
      </c>
      <c r="AN246" s="100" t="e">
        <f>IF(Table134237122[[#This Row],[Mean Change]]=3,$T246-(Table134237122[[#This Row],[Standard Deviation]]*3),#N/A)</f>
        <v>#N/A</v>
      </c>
      <c r="AO246" s="55">
        <v>0.71613171756220007</v>
      </c>
      <c r="AP246" s="55">
        <v>0.6952282824378001</v>
      </c>
      <c r="AQ246" s="100" t="e">
        <f>IF(Table134237122[[#This Row],[Mean Change]]=5,(Table134237122[[#This Row],[Standard Deviation]]*3)+$T246,#N/A)</f>
        <v>#N/A</v>
      </c>
      <c r="AR246" s="100" t="e">
        <f>IF(Table134237122[[#This Row],[Mean Change]]=5,$T246-(Table134237122[[#This Row],[Standard Deviation]]*3),#N/A)</f>
        <v>#N/A</v>
      </c>
    </row>
    <row r="247" spans="2:44" ht="12.75" customHeight="1" x14ac:dyDescent="0.25">
      <c r="B247" s="9"/>
      <c r="C247" s="80"/>
      <c r="D247" s="81"/>
      <c r="E247" s="91" t="e">
        <f>IF(Table134237122[[#This Row],[Variable Name]]="",#N/A,Table134237122[[#This Row],[Variable Name]])</f>
        <v>#N/A</v>
      </c>
      <c r="F247" s="92" t="str">
        <f>IFERROR(IF(Table134237122[[#This Row],[Variable Name]]="","",IF(AG246&lt;&gt;AG247,"",ABS(Table134237122[[#This Row],[Variable Name]]-C246))),"")</f>
        <v/>
      </c>
      <c r="G247" s="93" t="e">
        <f>IF(Table134237122[[#This Row],[Mean Change]]=1,AVERAGEIFS(Table134237122[MR],Table134237122[Mean Change],1),#N/A)</f>
        <v>#N/A</v>
      </c>
      <c r="H247" s="93" t="e">
        <f>IF(Table134237122[[#This Row],[Mean Change]]=2,AVERAGEIFS(Table134237122[MR],Table134237122[Mean Change],2),#N/A)</f>
        <v>#N/A</v>
      </c>
      <c r="I247" s="93" t="e">
        <f>IF(Table134237122[[#This Row],[Mean Change]]=3,AVERAGEIFS(Table134237122[MR],Table134237122[Mean Change],3),#N/A)</f>
        <v>#N/A</v>
      </c>
      <c r="J247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7" s="94" t="str">
        <f>IF(ISERROR(Table134237122[[#This Row],[Mean Change]]),"",IF(Table134237122[[#This Row],[Variable Name]]="","",IF(Table134237122[[#This Row],[Mean Change]]=1,Table134237122[Variable Name],"")))</f>
        <v/>
      </c>
      <c r="L247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7" s="94" t="str">
        <f>IF(ISERROR(Table134237122[[#This Row],[Mean Change]]),"",IF(Table134237122[[#This Row],[Variable Name]]="","",IF(Table134237122[[#This Row],[Mean Change]]=2,Table134237122[Variable Name],"")))</f>
        <v/>
      </c>
      <c r="N247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7" s="94" t="str">
        <f>IF(ISERROR(Table134237122[[#This Row],[Mean Change]]),"",IF(Table134237122[[#This Row],[Variable Name]]="","",IF(Table134237122[[#This Row],[Mean Change]]=3,Table134237122[Variable Name],"")))</f>
        <v/>
      </c>
      <c r="P247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7" s="94" t="str">
        <f>IF(ISERROR(Table134237122[[#This Row],[Mean Change]]),"",IF(Table134237122[[#This Row],[Variable Name]]="","",IF(Table134237122[[#This Row],[Mean Change]]=4,Table134237122[Variable Name],"")))</f>
        <v/>
      </c>
      <c r="R247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7" s="94" t="str">
        <f>IF(ISERROR(Table134237122[[#This Row],[Mean Change]]),"",IF(Table134237122[[#This Row],[Variable Name]]="","",IF(Table134237122[[#This Row],[Mean Change]]=5,Table134237122[Variable Name],"")))</f>
        <v/>
      </c>
      <c r="T247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7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7" s="96" t="e">
        <f>IF(Table134237122[[#This Row],[Mean Change]]=1,AVERAGEIFS(Table134237122[MR],Table134237122[MR],"&lt;"&amp;Table134237122[[#This Row],[UL MR]],Table134237122[Mean Change],1),#N/A)</f>
        <v>#N/A</v>
      </c>
      <c r="W247" s="96" t="e">
        <f>IF(Table134237122[[#This Row],[Mean Change]]=2,AVERAGEIFS(Table134237122[MR],Table134237122[MR],"&lt;"&amp;Table134237122[[#This Row],[UL MR]],Table134237122[Mean Change],2),#N/A)</f>
        <v>#N/A</v>
      </c>
      <c r="X247" s="96" t="e">
        <f>IF(Table134237122[[#This Row],[Mean Change]]=3,AVERAGEIFS(Table134237122[MR],Table134237122[MR],"&lt;"&amp;Table134237122[[#This Row],[UL MR]],Table134237122[Mean Change],3),#N/A)</f>
        <v>#N/A</v>
      </c>
      <c r="Y247" s="96" t="e">
        <f>Table134237122[[#This Row],[Process Mean]]+(2.66*Table134237122[[#This Row],[MR Bar]])</f>
        <v>#N/A</v>
      </c>
      <c r="Z247" s="96" t="e">
        <f>Table134237122[[#This Row],[2nd Mean]]+(2.66*Table134237122[[#This Row],[MR Bar 2]])</f>
        <v>#N/A</v>
      </c>
      <c r="AA247" s="96" t="e">
        <f>Table134237122[[#This Row],[3rd Mean]]+(2.66*Table134237122[[#This Row],[MR Bar 3]])</f>
        <v>#N/A</v>
      </c>
      <c r="AB247" s="96" t="e">
        <f>Table134237122[[#This Row],[Process Mean]]-(2.66*Table134237122[[#This Row],[MR Bar]])</f>
        <v>#N/A</v>
      </c>
      <c r="AC247" s="96" t="e">
        <f>Table134237122[[#This Row],[2nd Mean]]-(2.66*Table134237122[[#This Row],[MR Bar 2]])</f>
        <v>#N/A</v>
      </c>
      <c r="AD247" s="96" t="e">
        <f>Table134237122[[#This Row],[3rd Mean]]-(2.66*Table134237122[[#This Row],[MR Bar 3]])</f>
        <v>#N/A</v>
      </c>
      <c r="AE247" s="96" t="e">
        <f>IF(Table134237122[[#This Row],[Date]]="",#N/A,IF(Table134237122[[#This Row],[Date]]&lt;$BS$26,#N/A,$BP$26))</f>
        <v>#N/A</v>
      </c>
      <c r="AF247" s="97">
        <f>MAX(Table134237122[Cohort Size])*2</f>
        <v>1264</v>
      </c>
      <c r="AG247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7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7" s="100" t="e">
        <f>IF(Table134237122[[#This Row],[Mean Change]]=1,(Table134237122[[#This Row],[Standard Deviation]]*3)+$T247,#N/A)</f>
        <v>#N/A</v>
      </c>
      <c r="AJ247" s="100" t="e">
        <f>IF(Table134237122[[#This Row],[Mean Change]]=1,$T247-(Table134237122[[#This Row],[Standard Deviation]]*3),#N/A)</f>
        <v>#N/A</v>
      </c>
      <c r="AK247" s="100" t="e">
        <f>IF(Table134237122[[#This Row],[Mean Change]]=2,(Table134237122[[#This Row],[Standard Deviation]]*3)+$T247,#N/A)</f>
        <v>#N/A</v>
      </c>
      <c r="AL247" s="100" t="e">
        <f>IF(Table134237122[[#This Row],[Mean Change]]=2,$T247-(Table134237122[[#This Row],[Standard Deviation]]*3),#N/A)</f>
        <v>#N/A</v>
      </c>
      <c r="AM247" s="100" t="e">
        <f>IF(Table134237122[[#This Row],[Mean Change]]=3,(Table134237122[[#This Row],[Standard Deviation]]*3)+$T247,#N/A)</f>
        <v>#N/A</v>
      </c>
      <c r="AN247" s="100" t="e">
        <f>IF(Table134237122[[#This Row],[Mean Change]]=3,$T247-(Table134237122[[#This Row],[Standard Deviation]]*3),#N/A)</f>
        <v>#N/A</v>
      </c>
      <c r="AO247" s="55">
        <v>0.71613171756220007</v>
      </c>
      <c r="AP247" s="55">
        <v>0.6952282824378001</v>
      </c>
      <c r="AQ247" s="100" t="e">
        <f>IF(Table134237122[[#This Row],[Mean Change]]=5,(Table134237122[[#This Row],[Standard Deviation]]*3)+$T247,#N/A)</f>
        <v>#N/A</v>
      </c>
      <c r="AR247" s="100" t="e">
        <f>IF(Table134237122[[#This Row],[Mean Change]]=5,$T247-(Table134237122[[#This Row],[Standard Deviation]]*3),#N/A)</f>
        <v>#N/A</v>
      </c>
    </row>
    <row r="248" spans="2:44" ht="12.75" customHeight="1" x14ac:dyDescent="0.25">
      <c r="B248" s="9"/>
      <c r="C248" s="80"/>
      <c r="D248" s="81"/>
      <c r="E248" s="91" t="e">
        <f>IF(Table134237122[[#This Row],[Variable Name]]="",#N/A,Table134237122[[#This Row],[Variable Name]])</f>
        <v>#N/A</v>
      </c>
      <c r="F248" s="92" t="str">
        <f>IFERROR(IF(Table134237122[[#This Row],[Variable Name]]="","",IF(AG247&lt;&gt;AG248,"",ABS(Table134237122[[#This Row],[Variable Name]]-C247))),"")</f>
        <v/>
      </c>
      <c r="G248" s="93" t="e">
        <f>IF(Table134237122[[#This Row],[Mean Change]]=1,AVERAGEIFS(Table134237122[MR],Table134237122[Mean Change],1),#N/A)</f>
        <v>#N/A</v>
      </c>
      <c r="H248" s="93" t="e">
        <f>IF(Table134237122[[#This Row],[Mean Change]]=2,AVERAGEIFS(Table134237122[MR],Table134237122[Mean Change],2),#N/A)</f>
        <v>#N/A</v>
      </c>
      <c r="I248" s="93" t="e">
        <f>IF(Table134237122[[#This Row],[Mean Change]]=3,AVERAGEIFS(Table134237122[MR],Table134237122[Mean Change],3),#N/A)</f>
        <v>#N/A</v>
      </c>
      <c r="J248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8" s="94" t="str">
        <f>IF(ISERROR(Table134237122[[#This Row],[Mean Change]]),"",IF(Table134237122[[#This Row],[Variable Name]]="","",IF(Table134237122[[#This Row],[Mean Change]]=1,Table134237122[Variable Name],"")))</f>
        <v/>
      </c>
      <c r="L248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8" s="94" t="str">
        <f>IF(ISERROR(Table134237122[[#This Row],[Mean Change]]),"",IF(Table134237122[[#This Row],[Variable Name]]="","",IF(Table134237122[[#This Row],[Mean Change]]=2,Table134237122[Variable Name],"")))</f>
        <v/>
      </c>
      <c r="N248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8" s="94" t="str">
        <f>IF(ISERROR(Table134237122[[#This Row],[Mean Change]]),"",IF(Table134237122[[#This Row],[Variable Name]]="","",IF(Table134237122[[#This Row],[Mean Change]]=3,Table134237122[Variable Name],"")))</f>
        <v/>
      </c>
      <c r="P248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8" s="94" t="str">
        <f>IF(ISERROR(Table134237122[[#This Row],[Mean Change]]),"",IF(Table134237122[[#This Row],[Variable Name]]="","",IF(Table134237122[[#This Row],[Mean Change]]=4,Table134237122[Variable Name],"")))</f>
        <v/>
      </c>
      <c r="R248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8" s="94" t="str">
        <f>IF(ISERROR(Table134237122[[#This Row],[Mean Change]]),"",IF(Table134237122[[#This Row],[Variable Name]]="","",IF(Table134237122[[#This Row],[Mean Change]]=5,Table134237122[Variable Name],"")))</f>
        <v/>
      </c>
      <c r="T248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8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8" s="96" t="e">
        <f>IF(Table134237122[[#This Row],[Mean Change]]=1,AVERAGEIFS(Table134237122[MR],Table134237122[MR],"&lt;"&amp;Table134237122[[#This Row],[UL MR]],Table134237122[Mean Change],1),#N/A)</f>
        <v>#N/A</v>
      </c>
      <c r="W248" s="96" t="e">
        <f>IF(Table134237122[[#This Row],[Mean Change]]=2,AVERAGEIFS(Table134237122[MR],Table134237122[MR],"&lt;"&amp;Table134237122[[#This Row],[UL MR]],Table134237122[Mean Change],2),#N/A)</f>
        <v>#N/A</v>
      </c>
      <c r="X248" s="96" t="e">
        <f>IF(Table134237122[[#This Row],[Mean Change]]=3,AVERAGEIFS(Table134237122[MR],Table134237122[MR],"&lt;"&amp;Table134237122[[#This Row],[UL MR]],Table134237122[Mean Change],3),#N/A)</f>
        <v>#N/A</v>
      </c>
      <c r="Y248" s="96" t="e">
        <f>Table134237122[[#This Row],[Process Mean]]+(2.66*Table134237122[[#This Row],[MR Bar]])</f>
        <v>#N/A</v>
      </c>
      <c r="Z248" s="96" t="e">
        <f>Table134237122[[#This Row],[2nd Mean]]+(2.66*Table134237122[[#This Row],[MR Bar 2]])</f>
        <v>#N/A</v>
      </c>
      <c r="AA248" s="96" t="e">
        <f>Table134237122[[#This Row],[3rd Mean]]+(2.66*Table134237122[[#This Row],[MR Bar 3]])</f>
        <v>#N/A</v>
      </c>
      <c r="AB248" s="96" t="e">
        <f>Table134237122[[#This Row],[Process Mean]]-(2.66*Table134237122[[#This Row],[MR Bar]])</f>
        <v>#N/A</v>
      </c>
      <c r="AC248" s="96" t="e">
        <f>Table134237122[[#This Row],[2nd Mean]]-(2.66*Table134237122[[#This Row],[MR Bar 2]])</f>
        <v>#N/A</v>
      </c>
      <c r="AD248" s="96" t="e">
        <f>Table134237122[[#This Row],[3rd Mean]]-(2.66*Table134237122[[#This Row],[MR Bar 3]])</f>
        <v>#N/A</v>
      </c>
      <c r="AE248" s="96" t="e">
        <f>IF(Table134237122[[#This Row],[Date]]="",#N/A,IF(Table134237122[[#This Row],[Date]]&lt;$BS$26,#N/A,$BP$26))</f>
        <v>#N/A</v>
      </c>
      <c r="AF248" s="97">
        <f>MAX(Table134237122[Cohort Size])*2</f>
        <v>1264</v>
      </c>
      <c r="AG248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8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8" s="100" t="e">
        <f>IF(Table134237122[[#This Row],[Mean Change]]=1,(Table134237122[[#This Row],[Standard Deviation]]*3)+$T248,#N/A)</f>
        <v>#N/A</v>
      </c>
      <c r="AJ248" s="100" t="e">
        <f>IF(Table134237122[[#This Row],[Mean Change]]=1,$T248-(Table134237122[[#This Row],[Standard Deviation]]*3),#N/A)</f>
        <v>#N/A</v>
      </c>
      <c r="AK248" s="100" t="e">
        <f>IF(Table134237122[[#This Row],[Mean Change]]=2,(Table134237122[[#This Row],[Standard Deviation]]*3)+$T248,#N/A)</f>
        <v>#N/A</v>
      </c>
      <c r="AL248" s="100" t="e">
        <f>IF(Table134237122[[#This Row],[Mean Change]]=2,$T248-(Table134237122[[#This Row],[Standard Deviation]]*3),#N/A)</f>
        <v>#N/A</v>
      </c>
      <c r="AM248" s="100" t="e">
        <f>IF(Table134237122[[#This Row],[Mean Change]]=3,(Table134237122[[#This Row],[Standard Deviation]]*3)+$T248,#N/A)</f>
        <v>#N/A</v>
      </c>
      <c r="AN248" s="100" t="e">
        <f>IF(Table134237122[[#This Row],[Mean Change]]=3,$T248-(Table134237122[[#This Row],[Standard Deviation]]*3),#N/A)</f>
        <v>#N/A</v>
      </c>
      <c r="AO248" s="55">
        <v>0.71613171756220007</v>
      </c>
      <c r="AP248" s="55">
        <v>0.6952282824378001</v>
      </c>
      <c r="AQ248" s="100" t="e">
        <f>IF(Table134237122[[#This Row],[Mean Change]]=5,(Table134237122[[#This Row],[Standard Deviation]]*3)+$T248,#N/A)</f>
        <v>#N/A</v>
      </c>
      <c r="AR248" s="100" t="e">
        <f>IF(Table134237122[[#This Row],[Mean Change]]=5,$T248-(Table134237122[[#This Row],[Standard Deviation]]*3),#N/A)</f>
        <v>#N/A</v>
      </c>
    </row>
    <row r="249" spans="2:44" ht="12.75" customHeight="1" x14ac:dyDescent="0.25">
      <c r="B249" s="9"/>
      <c r="C249" s="80"/>
      <c r="D249" s="81"/>
      <c r="E249" s="91" t="e">
        <f>IF(Table134237122[[#This Row],[Variable Name]]="",#N/A,Table134237122[[#This Row],[Variable Name]])</f>
        <v>#N/A</v>
      </c>
      <c r="F249" s="92" t="str">
        <f>IFERROR(IF(Table134237122[[#This Row],[Variable Name]]="","",IF(AG248&lt;&gt;AG249,"",ABS(Table134237122[[#This Row],[Variable Name]]-C248))),"")</f>
        <v/>
      </c>
      <c r="G249" s="93" t="e">
        <f>IF(Table134237122[[#This Row],[Mean Change]]=1,AVERAGEIFS(Table134237122[MR],Table134237122[Mean Change],1),#N/A)</f>
        <v>#N/A</v>
      </c>
      <c r="H249" s="93" t="e">
        <f>IF(Table134237122[[#This Row],[Mean Change]]=2,AVERAGEIFS(Table134237122[MR],Table134237122[Mean Change],2),#N/A)</f>
        <v>#N/A</v>
      </c>
      <c r="I249" s="93" t="e">
        <f>IF(Table134237122[[#This Row],[Mean Change]]=3,AVERAGEIFS(Table134237122[MR],Table134237122[Mean Change],3),#N/A)</f>
        <v>#N/A</v>
      </c>
      <c r="J249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49" s="94" t="str">
        <f>IF(ISERROR(Table134237122[[#This Row],[Mean Change]]),"",IF(Table134237122[[#This Row],[Variable Name]]="","",IF(Table134237122[[#This Row],[Mean Change]]=1,Table134237122[Variable Name],"")))</f>
        <v/>
      </c>
      <c r="L249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49" s="94" t="str">
        <f>IF(ISERROR(Table134237122[[#This Row],[Mean Change]]),"",IF(Table134237122[[#This Row],[Variable Name]]="","",IF(Table134237122[[#This Row],[Mean Change]]=2,Table134237122[Variable Name],"")))</f>
        <v/>
      </c>
      <c r="N249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49" s="94" t="str">
        <f>IF(ISERROR(Table134237122[[#This Row],[Mean Change]]),"",IF(Table134237122[[#This Row],[Variable Name]]="","",IF(Table134237122[[#This Row],[Mean Change]]=3,Table134237122[Variable Name],"")))</f>
        <v/>
      </c>
      <c r="P249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49" s="94" t="str">
        <f>IF(ISERROR(Table134237122[[#This Row],[Mean Change]]),"",IF(Table134237122[[#This Row],[Variable Name]]="","",IF(Table134237122[[#This Row],[Mean Change]]=4,Table134237122[Variable Name],"")))</f>
        <v/>
      </c>
      <c r="R249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49" s="94" t="str">
        <f>IF(ISERROR(Table134237122[[#This Row],[Mean Change]]),"",IF(Table134237122[[#This Row],[Variable Name]]="","",IF(Table134237122[[#This Row],[Mean Change]]=5,Table134237122[Variable Name],"")))</f>
        <v/>
      </c>
      <c r="T249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49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49" s="96" t="e">
        <f>IF(Table134237122[[#This Row],[Mean Change]]=1,AVERAGEIFS(Table134237122[MR],Table134237122[MR],"&lt;"&amp;Table134237122[[#This Row],[UL MR]],Table134237122[Mean Change],1),#N/A)</f>
        <v>#N/A</v>
      </c>
      <c r="W249" s="96" t="e">
        <f>IF(Table134237122[[#This Row],[Mean Change]]=2,AVERAGEIFS(Table134237122[MR],Table134237122[MR],"&lt;"&amp;Table134237122[[#This Row],[UL MR]],Table134237122[Mean Change],2),#N/A)</f>
        <v>#N/A</v>
      </c>
      <c r="X249" s="96" t="e">
        <f>IF(Table134237122[[#This Row],[Mean Change]]=3,AVERAGEIFS(Table134237122[MR],Table134237122[MR],"&lt;"&amp;Table134237122[[#This Row],[UL MR]],Table134237122[Mean Change],3),#N/A)</f>
        <v>#N/A</v>
      </c>
      <c r="Y249" s="96" t="e">
        <f>Table134237122[[#This Row],[Process Mean]]+(2.66*Table134237122[[#This Row],[MR Bar]])</f>
        <v>#N/A</v>
      </c>
      <c r="Z249" s="96" t="e">
        <f>Table134237122[[#This Row],[2nd Mean]]+(2.66*Table134237122[[#This Row],[MR Bar 2]])</f>
        <v>#N/A</v>
      </c>
      <c r="AA249" s="96" t="e">
        <f>Table134237122[[#This Row],[3rd Mean]]+(2.66*Table134237122[[#This Row],[MR Bar 3]])</f>
        <v>#N/A</v>
      </c>
      <c r="AB249" s="96" t="e">
        <f>Table134237122[[#This Row],[Process Mean]]-(2.66*Table134237122[[#This Row],[MR Bar]])</f>
        <v>#N/A</v>
      </c>
      <c r="AC249" s="96" t="e">
        <f>Table134237122[[#This Row],[2nd Mean]]-(2.66*Table134237122[[#This Row],[MR Bar 2]])</f>
        <v>#N/A</v>
      </c>
      <c r="AD249" s="96" t="e">
        <f>Table134237122[[#This Row],[3rd Mean]]-(2.66*Table134237122[[#This Row],[MR Bar 3]])</f>
        <v>#N/A</v>
      </c>
      <c r="AE249" s="96" t="e">
        <f>IF(Table134237122[[#This Row],[Date]]="",#N/A,IF(Table134237122[[#This Row],[Date]]&lt;$BS$26,#N/A,$BP$26))</f>
        <v>#N/A</v>
      </c>
      <c r="AF249" s="97">
        <f>MAX(Table134237122[Cohort Size])*2</f>
        <v>1264</v>
      </c>
      <c r="AG249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49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49" s="100" t="e">
        <f>IF(Table134237122[[#This Row],[Mean Change]]=1,(Table134237122[[#This Row],[Standard Deviation]]*3)+$T249,#N/A)</f>
        <v>#N/A</v>
      </c>
      <c r="AJ249" s="100" t="e">
        <f>IF(Table134237122[[#This Row],[Mean Change]]=1,$T249-(Table134237122[[#This Row],[Standard Deviation]]*3),#N/A)</f>
        <v>#N/A</v>
      </c>
      <c r="AK249" s="100" t="e">
        <f>IF(Table134237122[[#This Row],[Mean Change]]=2,(Table134237122[[#This Row],[Standard Deviation]]*3)+$T249,#N/A)</f>
        <v>#N/A</v>
      </c>
      <c r="AL249" s="100" t="e">
        <f>IF(Table134237122[[#This Row],[Mean Change]]=2,$T249-(Table134237122[[#This Row],[Standard Deviation]]*3),#N/A)</f>
        <v>#N/A</v>
      </c>
      <c r="AM249" s="100" t="e">
        <f>IF(Table134237122[[#This Row],[Mean Change]]=3,(Table134237122[[#This Row],[Standard Deviation]]*3)+$T249,#N/A)</f>
        <v>#N/A</v>
      </c>
      <c r="AN249" s="100" t="e">
        <f>IF(Table134237122[[#This Row],[Mean Change]]=3,$T249-(Table134237122[[#This Row],[Standard Deviation]]*3),#N/A)</f>
        <v>#N/A</v>
      </c>
      <c r="AO249" s="55">
        <v>0.71613171756220007</v>
      </c>
      <c r="AP249" s="55">
        <v>0.6952282824378001</v>
      </c>
      <c r="AQ249" s="100" t="e">
        <f>IF(Table134237122[[#This Row],[Mean Change]]=5,(Table134237122[[#This Row],[Standard Deviation]]*3)+$T249,#N/A)</f>
        <v>#N/A</v>
      </c>
      <c r="AR249" s="100" t="e">
        <f>IF(Table134237122[[#This Row],[Mean Change]]=5,$T249-(Table134237122[[#This Row],[Standard Deviation]]*3),#N/A)</f>
        <v>#N/A</v>
      </c>
    </row>
    <row r="250" spans="2:44" ht="12.75" customHeight="1" x14ac:dyDescent="0.25">
      <c r="B250" s="9"/>
      <c r="C250" s="80"/>
      <c r="D250" s="81"/>
      <c r="E250" s="91" t="e">
        <f>IF(Table134237122[[#This Row],[Variable Name]]="",#N/A,Table134237122[[#This Row],[Variable Name]])</f>
        <v>#N/A</v>
      </c>
      <c r="F250" s="92" t="str">
        <f>IFERROR(IF(Table134237122[[#This Row],[Variable Name]]="","",IF(AG249&lt;&gt;AG250,"",ABS(Table134237122[[#This Row],[Variable Name]]-C249))),"")</f>
        <v/>
      </c>
      <c r="G250" s="93" t="e">
        <f>IF(Table134237122[[#This Row],[Mean Change]]=1,AVERAGEIFS(Table134237122[MR],Table134237122[Mean Change],1),#N/A)</f>
        <v>#N/A</v>
      </c>
      <c r="H250" s="93" t="e">
        <f>IF(Table134237122[[#This Row],[Mean Change]]=2,AVERAGEIFS(Table134237122[MR],Table134237122[Mean Change],2),#N/A)</f>
        <v>#N/A</v>
      </c>
      <c r="I250" s="93" t="e">
        <f>IF(Table134237122[[#This Row],[Mean Change]]=3,AVERAGEIFS(Table134237122[MR],Table134237122[Mean Change],3),#N/A)</f>
        <v>#N/A</v>
      </c>
      <c r="J25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0" s="94" t="str">
        <f>IF(ISERROR(Table134237122[[#This Row],[Mean Change]]),"",IF(Table134237122[[#This Row],[Variable Name]]="","",IF(Table134237122[[#This Row],[Mean Change]]=1,Table134237122[Variable Name],"")))</f>
        <v/>
      </c>
      <c r="L25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0" s="94" t="str">
        <f>IF(ISERROR(Table134237122[[#This Row],[Mean Change]]),"",IF(Table134237122[[#This Row],[Variable Name]]="","",IF(Table134237122[[#This Row],[Mean Change]]=2,Table134237122[Variable Name],"")))</f>
        <v/>
      </c>
      <c r="N25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0" s="94" t="str">
        <f>IF(ISERROR(Table134237122[[#This Row],[Mean Change]]),"",IF(Table134237122[[#This Row],[Variable Name]]="","",IF(Table134237122[[#This Row],[Mean Change]]=3,Table134237122[Variable Name],"")))</f>
        <v/>
      </c>
      <c r="P25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0" s="94" t="str">
        <f>IF(ISERROR(Table134237122[[#This Row],[Mean Change]]),"",IF(Table134237122[[#This Row],[Variable Name]]="","",IF(Table134237122[[#This Row],[Mean Change]]=4,Table134237122[Variable Name],"")))</f>
        <v/>
      </c>
      <c r="R25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0" s="94" t="str">
        <f>IF(ISERROR(Table134237122[[#This Row],[Mean Change]]),"",IF(Table134237122[[#This Row],[Variable Name]]="","",IF(Table134237122[[#This Row],[Mean Change]]=5,Table134237122[Variable Name],"")))</f>
        <v/>
      </c>
      <c r="T25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0" s="96" t="e">
        <f>IF(Table134237122[[#This Row],[Mean Change]]=1,AVERAGEIFS(Table134237122[MR],Table134237122[MR],"&lt;"&amp;Table134237122[[#This Row],[UL MR]],Table134237122[Mean Change],1),#N/A)</f>
        <v>#N/A</v>
      </c>
      <c r="W250" s="96" t="e">
        <f>IF(Table134237122[[#This Row],[Mean Change]]=2,AVERAGEIFS(Table134237122[MR],Table134237122[MR],"&lt;"&amp;Table134237122[[#This Row],[UL MR]],Table134237122[Mean Change],2),#N/A)</f>
        <v>#N/A</v>
      </c>
      <c r="X250" s="96" t="e">
        <f>IF(Table134237122[[#This Row],[Mean Change]]=3,AVERAGEIFS(Table134237122[MR],Table134237122[MR],"&lt;"&amp;Table134237122[[#This Row],[UL MR]],Table134237122[Mean Change],3),#N/A)</f>
        <v>#N/A</v>
      </c>
      <c r="Y250" s="96" t="e">
        <f>Table134237122[[#This Row],[Process Mean]]+(2.66*Table134237122[[#This Row],[MR Bar]])</f>
        <v>#N/A</v>
      </c>
      <c r="Z250" s="96" t="e">
        <f>Table134237122[[#This Row],[2nd Mean]]+(2.66*Table134237122[[#This Row],[MR Bar 2]])</f>
        <v>#N/A</v>
      </c>
      <c r="AA250" s="96" t="e">
        <f>Table134237122[[#This Row],[3rd Mean]]+(2.66*Table134237122[[#This Row],[MR Bar 3]])</f>
        <v>#N/A</v>
      </c>
      <c r="AB250" s="96" t="e">
        <f>Table134237122[[#This Row],[Process Mean]]-(2.66*Table134237122[[#This Row],[MR Bar]])</f>
        <v>#N/A</v>
      </c>
      <c r="AC250" s="96" t="e">
        <f>Table134237122[[#This Row],[2nd Mean]]-(2.66*Table134237122[[#This Row],[MR Bar 2]])</f>
        <v>#N/A</v>
      </c>
      <c r="AD250" s="96" t="e">
        <f>Table134237122[[#This Row],[3rd Mean]]-(2.66*Table134237122[[#This Row],[MR Bar 3]])</f>
        <v>#N/A</v>
      </c>
      <c r="AE250" s="96" t="e">
        <f>IF(Table134237122[[#This Row],[Date]]="",#N/A,IF(Table134237122[[#This Row],[Date]]&lt;$BS$26,#N/A,$BP$26))</f>
        <v>#N/A</v>
      </c>
      <c r="AF250" s="97">
        <f>MAX(Table134237122[Cohort Size])*2</f>
        <v>1264</v>
      </c>
      <c r="AG25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0" s="100" t="e">
        <f>IF(Table134237122[[#This Row],[Mean Change]]=1,(Table134237122[[#This Row],[Standard Deviation]]*3)+$T250,#N/A)</f>
        <v>#N/A</v>
      </c>
      <c r="AJ250" s="100" t="e">
        <f>IF(Table134237122[[#This Row],[Mean Change]]=1,$T250-(Table134237122[[#This Row],[Standard Deviation]]*3),#N/A)</f>
        <v>#N/A</v>
      </c>
      <c r="AK250" s="100" t="e">
        <f>IF(Table134237122[[#This Row],[Mean Change]]=2,(Table134237122[[#This Row],[Standard Deviation]]*3)+$T250,#N/A)</f>
        <v>#N/A</v>
      </c>
      <c r="AL250" s="100" t="e">
        <f>IF(Table134237122[[#This Row],[Mean Change]]=2,$T250-(Table134237122[[#This Row],[Standard Deviation]]*3),#N/A)</f>
        <v>#N/A</v>
      </c>
      <c r="AM250" s="100" t="e">
        <f>IF(Table134237122[[#This Row],[Mean Change]]=3,(Table134237122[[#This Row],[Standard Deviation]]*3)+$T250,#N/A)</f>
        <v>#N/A</v>
      </c>
      <c r="AN250" s="100" t="e">
        <f>IF(Table134237122[[#This Row],[Mean Change]]=3,$T250-(Table134237122[[#This Row],[Standard Deviation]]*3),#N/A)</f>
        <v>#N/A</v>
      </c>
      <c r="AO250" s="55">
        <v>0.71613171756220007</v>
      </c>
      <c r="AP250" s="55">
        <v>0.6952282824378001</v>
      </c>
      <c r="AQ250" s="100" t="e">
        <f>IF(Table134237122[[#This Row],[Mean Change]]=5,(Table134237122[[#This Row],[Standard Deviation]]*3)+$T250,#N/A)</f>
        <v>#N/A</v>
      </c>
      <c r="AR250" s="100" t="e">
        <f>IF(Table134237122[[#This Row],[Mean Change]]=5,$T250-(Table134237122[[#This Row],[Standard Deviation]]*3),#N/A)</f>
        <v>#N/A</v>
      </c>
    </row>
    <row r="251" spans="2:44" ht="12.75" customHeight="1" x14ac:dyDescent="0.25">
      <c r="B251" s="9"/>
      <c r="C251" s="80"/>
      <c r="D251" s="81"/>
      <c r="E251" s="91" t="e">
        <f>IF(Table134237122[[#This Row],[Variable Name]]="",#N/A,Table134237122[[#This Row],[Variable Name]])</f>
        <v>#N/A</v>
      </c>
      <c r="F251" s="92" t="str">
        <f>IFERROR(IF(Table134237122[[#This Row],[Variable Name]]="","",IF(AG250&lt;&gt;AG251,"",ABS(Table134237122[[#This Row],[Variable Name]]-C250))),"")</f>
        <v/>
      </c>
      <c r="G251" s="93" t="e">
        <f>IF(Table134237122[[#This Row],[Mean Change]]=1,AVERAGEIFS(Table134237122[MR],Table134237122[Mean Change],1),#N/A)</f>
        <v>#N/A</v>
      </c>
      <c r="H251" s="93" t="e">
        <f>IF(Table134237122[[#This Row],[Mean Change]]=2,AVERAGEIFS(Table134237122[MR],Table134237122[Mean Change],2),#N/A)</f>
        <v>#N/A</v>
      </c>
      <c r="I251" s="93" t="e">
        <f>IF(Table134237122[[#This Row],[Mean Change]]=3,AVERAGEIFS(Table134237122[MR],Table134237122[Mean Change],3),#N/A)</f>
        <v>#N/A</v>
      </c>
      <c r="J25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1" s="94" t="str">
        <f>IF(ISERROR(Table134237122[[#This Row],[Mean Change]]),"",IF(Table134237122[[#This Row],[Variable Name]]="","",IF(Table134237122[[#This Row],[Mean Change]]=1,Table134237122[Variable Name],"")))</f>
        <v/>
      </c>
      <c r="L25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1" s="94" t="str">
        <f>IF(ISERROR(Table134237122[[#This Row],[Mean Change]]),"",IF(Table134237122[[#This Row],[Variable Name]]="","",IF(Table134237122[[#This Row],[Mean Change]]=2,Table134237122[Variable Name],"")))</f>
        <v/>
      </c>
      <c r="N25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1" s="94" t="str">
        <f>IF(ISERROR(Table134237122[[#This Row],[Mean Change]]),"",IF(Table134237122[[#This Row],[Variable Name]]="","",IF(Table134237122[[#This Row],[Mean Change]]=3,Table134237122[Variable Name],"")))</f>
        <v/>
      </c>
      <c r="P25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1" s="94" t="str">
        <f>IF(ISERROR(Table134237122[[#This Row],[Mean Change]]),"",IF(Table134237122[[#This Row],[Variable Name]]="","",IF(Table134237122[[#This Row],[Mean Change]]=4,Table134237122[Variable Name],"")))</f>
        <v/>
      </c>
      <c r="R25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1" s="94" t="str">
        <f>IF(ISERROR(Table134237122[[#This Row],[Mean Change]]),"",IF(Table134237122[[#This Row],[Variable Name]]="","",IF(Table134237122[[#This Row],[Mean Change]]=5,Table134237122[Variable Name],"")))</f>
        <v/>
      </c>
      <c r="T25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1" s="96" t="e">
        <f>IF(Table134237122[[#This Row],[Mean Change]]=1,AVERAGEIFS(Table134237122[MR],Table134237122[MR],"&lt;"&amp;Table134237122[[#This Row],[UL MR]],Table134237122[Mean Change],1),#N/A)</f>
        <v>#N/A</v>
      </c>
      <c r="W251" s="96" t="e">
        <f>IF(Table134237122[[#This Row],[Mean Change]]=2,AVERAGEIFS(Table134237122[MR],Table134237122[MR],"&lt;"&amp;Table134237122[[#This Row],[UL MR]],Table134237122[Mean Change],2),#N/A)</f>
        <v>#N/A</v>
      </c>
      <c r="X251" s="96" t="e">
        <f>IF(Table134237122[[#This Row],[Mean Change]]=3,AVERAGEIFS(Table134237122[MR],Table134237122[MR],"&lt;"&amp;Table134237122[[#This Row],[UL MR]],Table134237122[Mean Change],3),#N/A)</f>
        <v>#N/A</v>
      </c>
      <c r="Y251" s="96" t="e">
        <f>Table134237122[[#This Row],[Process Mean]]+(2.66*Table134237122[[#This Row],[MR Bar]])</f>
        <v>#N/A</v>
      </c>
      <c r="Z251" s="96" t="e">
        <f>Table134237122[[#This Row],[2nd Mean]]+(2.66*Table134237122[[#This Row],[MR Bar 2]])</f>
        <v>#N/A</v>
      </c>
      <c r="AA251" s="96" t="e">
        <f>Table134237122[[#This Row],[3rd Mean]]+(2.66*Table134237122[[#This Row],[MR Bar 3]])</f>
        <v>#N/A</v>
      </c>
      <c r="AB251" s="96" t="e">
        <f>Table134237122[[#This Row],[Process Mean]]-(2.66*Table134237122[[#This Row],[MR Bar]])</f>
        <v>#N/A</v>
      </c>
      <c r="AC251" s="96" t="e">
        <f>Table134237122[[#This Row],[2nd Mean]]-(2.66*Table134237122[[#This Row],[MR Bar 2]])</f>
        <v>#N/A</v>
      </c>
      <c r="AD251" s="96" t="e">
        <f>Table134237122[[#This Row],[3rd Mean]]-(2.66*Table134237122[[#This Row],[MR Bar 3]])</f>
        <v>#N/A</v>
      </c>
      <c r="AE251" s="96" t="e">
        <f>IF(Table134237122[[#This Row],[Date]]="",#N/A,IF(Table134237122[[#This Row],[Date]]&lt;$BS$26,#N/A,$BP$26))</f>
        <v>#N/A</v>
      </c>
      <c r="AF251" s="97">
        <f>MAX(Table134237122[Cohort Size])*2</f>
        <v>1264</v>
      </c>
      <c r="AG25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1" s="100" t="e">
        <f>IF(Table134237122[[#This Row],[Mean Change]]=1,(Table134237122[[#This Row],[Standard Deviation]]*3)+$T251,#N/A)</f>
        <v>#N/A</v>
      </c>
      <c r="AJ251" s="100" t="e">
        <f>IF(Table134237122[[#This Row],[Mean Change]]=1,$T251-(Table134237122[[#This Row],[Standard Deviation]]*3),#N/A)</f>
        <v>#N/A</v>
      </c>
      <c r="AK251" s="100" t="e">
        <f>IF(Table134237122[[#This Row],[Mean Change]]=2,(Table134237122[[#This Row],[Standard Deviation]]*3)+$T251,#N/A)</f>
        <v>#N/A</v>
      </c>
      <c r="AL251" s="100" t="e">
        <f>IF(Table134237122[[#This Row],[Mean Change]]=2,$T251-(Table134237122[[#This Row],[Standard Deviation]]*3),#N/A)</f>
        <v>#N/A</v>
      </c>
      <c r="AM251" s="100" t="e">
        <f>IF(Table134237122[[#This Row],[Mean Change]]=3,(Table134237122[[#This Row],[Standard Deviation]]*3)+$T251,#N/A)</f>
        <v>#N/A</v>
      </c>
      <c r="AN251" s="100" t="e">
        <f>IF(Table134237122[[#This Row],[Mean Change]]=3,$T251-(Table134237122[[#This Row],[Standard Deviation]]*3),#N/A)</f>
        <v>#N/A</v>
      </c>
      <c r="AO251" s="55">
        <v>0.71613171756220007</v>
      </c>
      <c r="AP251" s="55">
        <v>0.6952282824378001</v>
      </c>
      <c r="AQ251" s="100" t="e">
        <f>IF(Table134237122[[#This Row],[Mean Change]]=5,(Table134237122[[#This Row],[Standard Deviation]]*3)+$T251,#N/A)</f>
        <v>#N/A</v>
      </c>
      <c r="AR251" s="100" t="e">
        <f>IF(Table134237122[[#This Row],[Mean Change]]=5,$T251-(Table134237122[[#This Row],[Standard Deviation]]*3),#N/A)</f>
        <v>#N/A</v>
      </c>
    </row>
    <row r="252" spans="2:44" ht="12.75" customHeight="1" x14ac:dyDescent="0.25">
      <c r="B252" s="9"/>
      <c r="C252" s="80"/>
      <c r="D252" s="81"/>
      <c r="E252" s="91" t="e">
        <f>IF(Table134237122[[#This Row],[Variable Name]]="",#N/A,Table134237122[[#This Row],[Variable Name]])</f>
        <v>#N/A</v>
      </c>
      <c r="F252" s="92" t="str">
        <f>IFERROR(IF(Table134237122[[#This Row],[Variable Name]]="","",IF(AG251&lt;&gt;AG252,"",ABS(Table134237122[[#This Row],[Variable Name]]-C251))),"")</f>
        <v/>
      </c>
      <c r="G252" s="93" t="e">
        <f>IF(Table134237122[[#This Row],[Mean Change]]=1,AVERAGEIFS(Table134237122[MR],Table134237122[Mean Change],1),#N/A)</f>
        <v>#N/A</v>
      </c>
      <c r="H252" s="93" t="e">
        <f>IF(Table134237122[[#This Row],[Mean Change]]=2,AVERAGEIFS(Table134237122[MR],Table134237122[Mean Change],2),#N/A)</f>
        <v>#N/A</v>
      </c>
      <c r="I252" s="93" t="e">
        <f>IF(Table134237122[[#This Row],[Mean Change]]=3,AVERAGEIFS(Table134237122[MR],Table134237122[Mean Change],3),#N/A)</f>
        <v>#N/A</v>
      </c>
      <c r="J25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2" s="94" t="str">
        <f>IF(ISERROR(Table134237122[[#This Row],[Mean Change]]),"",IF(Table134237122[[#This Row],[Variable Name]]="","",IF(Table134237122[[#This Row],[Mean Change]]=1,Table134237122[Variable Name],"")))</f>
        <v/>
      </c>
      <c r="L25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2" s="94" t="str">
        <f>IF(ISERROR(Table134237122[[#This Row],[Mean Change]]),"",IF(Table134237122[[#This Row],[Variable Name]]="","",IF(Table134237122[[#This Row],[Mean Change]]=2,Table134237122[Variable Name],"")))</f>
        <v/>
      </c>
      <c r="N25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2" s="94" t="str">
        <f>IF(ISERROR(Table134237122[[#This Row],[Mean Change]]),"",IF(Table134237122[[#This Row],[Variable Name]]="","",IF(Table134237122[[#This Row],[Mean Change]]=3,Table134237122[Variable Name],"")))</f>
        <v/>
      </c>
      <c r="P25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2" s="94" t="str">
        <f>IF(ISERROR(Table134237122[[#This Row],[Mean Change]]),"",IF(Table134237122[[#This Row],[Variable Name]]="","",IF(Table134237122[[#This Row],[Mean Change]]=4,Table134237122[Variable Name],"")))</f>
        <v/>
      </c>
      <c r="R25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2" s="94" t="str">
        <f>IF(ISERROR(Table134237122[[#This Row],[Mean Change]]),"",IF(Table134237122[[#This Row],[Variable Name]]="","",IF(Table134237122[[#This Row],[Mean Change]]=5,Table134237122[Variable Name],"")))</f>
        <v/>
      </c>
      <c r="T25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2" s="96" t="e">
        <f>IF(Table134237122[[#This Row],[Mean Change]]=1,AVERAGEIFS(Table134237122[MR],Table134237122[MR],"&lt;"&amp;Table134237122[[#This Row],[UL MR]],Table134237122[Mean Change],1),#N/A)</f>
        <v>#N/A</v>
      </c>
      <c r="W252" s="96" t="e">
        <f>IF(Table134237122[[#This Row],[Mean Change]]=2,AVERAGEIFS(Table134237122[MR],Table134237122[MR],"&lt;"&amp;Table134237122[[#This Row],[UL MR]],Table134237122[Mean Change],2),#N/A)</f>
        <v>#N/A</v>
      </c>
      <c r="X252" s="96" t="e">
        <f>IF(Table134237122[[#This Row],[Mean Change]]=3,AVERAGEIFS(Table134237122[MR],Table134237122[MR],"&lt;"&amp;Table134237122[[#This Row],[UL MR]],Table134237122[Mean Change],3),#N/A)</f>
        <v>#N/A</v>
      </c>
      <c r="Y252" s="96" t="e">
        <f>Table134237122[[#This Row],[Process Mean]]+(2.66*Table134237122[[#This Row],[MR Bar]])</f>
        <v>#N/A</v>
      </c>
      <c r="Z252" s="96" t="e">
        <f>Table134237122[[#This Row],[2nd Mean]]+(2.66*Table134237122[[#This Row],[MR Bar 2]])</f>
        <v>#N/A</v>
      </c>
      <c r="AA252" s="96" t="e">
        <f>Table134237122[[#This Row],[3rd Mean]]+(2.66*Table134237122[[#This Row],[MR Bar 3]])</f>
        <v>#N/A</v>
      </c>
      <c r="AB252" s="96" t="e">
        <f>Table134237122[[#This Row],[Process Mean]]-(2.66*Table134237122[[#This Row],[MR Bar]])</f>
        <v>#N/A</v>
      </c>
      <c r="AC252" s="96" t="e">
        <f>Table134237122[[#This Row],[2nd Mean]]-(2.66*Table134237122[[#This Row],[MR Bar 2]])</f>
        <v>#N/A</v>
      </c>
      <c r="AD252" s="96" t="e">
        <f>Table134237122[[#This Row],[3rd Mean]]-(2.66*Table134237122[[#This Row],[MR Bar 3]])</f>
        <v>#N/A</v>
      </c>
      <c r="AE252" s="96" t="e">
        <f>IF(Table134237122[[#This Row],[Date]]="",#N/A,IF(Table134237122[[#This Row],[Date]]&lt;$BS$26,#N/A,$BP$26))</f>
        <v>#N/A</v>
      </c>
      <c r="AF252" s="97">
        <f>MAX(Table134237122[Cohort Size])*2</f>
        <v>1264</v>
      </c>
      <c r="AG25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2" s="100" t="e">
        <f>IF(Table134237122[[#This Row],[Mean Change]]=1,(Table134237122[[#This Row],[Standard Deviation]]*3)+$T252,#N/A)</f>
        <v>#N/A</v>
      </c>
      <c r="AJ252" s="100" t="e">
        <f>IF(Table134237122[[#This Row],[Mean Change]]=1,$T252-(Table134237122[[#This Row],[Standard Deviation]]*3),#N/A)</f>
        <v>#N/A</v>
      </c>
      <c r="AK252" s="100" t="e">
        <f>IF(Table134237122[[#This Row],[Mean Change]]=2,(Table134237122[[#This Row],[Standard Deviation]]*3)+$T252,#N/A)</f>
        <v>#N/A</v>
      </c>
      <c r="AL252" s="100" t="e">
        <f>IF(Table134237122[[#This Row],[Mean Change]]=2,$T252-(Table134237122[[#This Row],[Standard Deviation]]*3),#N/A)</f>
        <v>#N/A</v>
      </c>
      <c r="AM252" s="100" t="e">
        <f>IF(Table134237122[[#This Row],[Mean Change]]=3,(Table134237122[[#This Row],[Standard Deviation]]*3)+$T252,#N/A)</f>
        <v>#N/A</v>
      </c>
      <c r="AN252" s="100" t="e">
        <f>IF(Table134237122[[#This Row],[Mean Change]]=3,$T252-(Table134237122[[#This Row],[Standard Deviation]]*3),#N/A)</f>
        <v>#N/A</v>
      </c>
      <c r="AO252" s="55">
        <v>0.71613171756220007</v>
      </c>
      <c r="AP252" s="55">
        <v>0.6952282824378001</v>
      </c>
      <c r="AQ252" s="100" t="e">
        <f>IF(Table134237122[[#This Row],[Mean Change]]=5,(Table134237122[[#This Row],[Standard Deviation]]*3)+$T252,#N/A)</f>
        <v>#N/A</v>
      </c>
      <c r="AR252" s="100" t="e">
        <f>IF(Table134237122[[#This Row],[Mean Change]]=5,$T252-(Table134237122[[#This Row],[Standard Deviation]]*3),#N/A)</f>
        <v>#N/A</v>
      </c>
    </row>
    <row r="253" spans="2:44" ht="12.75" customHeight="1" x14ac:dyDescent="0.25">
      <c r="B253" s="9"/>
      <c r="C253" s="80"/>
      <c r="D253" s="81"/>
      <c r="E253" s="91" t="e">
        <f>IF(Table134237122[[#This Row],[Variable Name]]="",#N/A,Table134237122[[#This Row],[Variable Name]])</f>
        <v>#N/A</v>
      </c>
      <c r="F253" s="92" t="str">
        <f>IFERROR(IF(Table134237122[[#This Row],[Variable Name]]="","",IF(AG252&lt;&gt;AG253,"",ABS(Table134237122[[#This Row],[Variable Name]]-C252))),"")</f>
        <v/>
      </c>
      <c r="G253" s="93" t="e">
        <f>IF(Table134237122[[#This Row],[Mean Change]]=1,AVERAGEIFS(Table134237122[MR],Table134237122[Mean Change],1),#N/A)</f>
        <v>#N/A</v>
      </c>
      <c r="H253" s="93" t="e">
        <f>IF(Table134237122[[#This Row],[Mean Change]]=2,AVERAGEIFS(Table134237122[MR],Table134237122[Mean Change],2),#N/A)</f>
        <v>#N/A</v>
      </c>
      <c r="I253" s="93" t="e">
        <f>IF(Table134237122[[#This Row],[Mean Change]]=3,AVERAGEIFS(Table134237122[MR],Table134237122[Mean Change],3),#N/A)</f>
        <v>#N/A</v>
      </c>
      <c r="J25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3" s="94" t="str">
        <f>IF(ISERROR(Table134237122[[#This Row],[Mean Change]]),"",IF(Table134237122[[#This Row],[Variable Name]]="","",IF(Table134237122[[#This Row],[Mean Change]]=1,Table134237122[Variable Name],"")))</f>
        <v/>
      </c>
      <c r="L25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3" s="94" t="str">
        <f>IF(ISERROR(Table134237122[[#This Row],[Mean Change]]),"",IF(Table134237122[[#This Row],[Variable Name]]="","",IF(Table134237122[[#This Row],[Mean Change]]=2,Table134237122[Variable Name],"")))</f>
        <v/>
      </c>
      <c r="N25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3" s="94" t="str">
        <f>IF(ISERROR(Table134237122[[#This Row],[Mean Change]]),"",IF(Table134237122[[#This Row],[Variable Name]]="","",IF(Table134237122[[#This Row],[Mean Change]]=3,Table134237122[Variable Name],"")))</f>
        <v/>
      </c>
      <c r="P25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3" s="94" t="str">
        <f>IF(ISERROR(Table134237122[[#This Row],[Mean Change]]),"",IF(Table134237122[[#This Row],[Variable Name]]="","",IF(Table134237122[[#This Row],[Mean Change]]=4,Table134237122[Variable Name],"")))</f>
        <v/>
      </c>
      <c r="R25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3" s="94" t="str">
        <f>IF(ISERROR(Table134237122[[#This Row],[Mean Change]]),"",IF(Table134237122[[#This Row],[Variable Name]]="","",IF(Table134237122[[#This Row],[Mean Change]]=5,Table134237122[Variable Name],"")))</f>
        <v/>
      </c>
      <c r="T25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3" s="96" t="e">
        <f>IF(Table134237122[[#This Row],[Mean Change]]=1,AVERAGEIFS(Table134237122[MR],Table134237122[MR],"&lt;"&amp;Table134237122[[#This Row],[UL MR]],Table134237122[Mean Change],1),#N/A)</f>
        <v>#N/A</v>
      </c>
      <c r="W253" s="96" t="e">
        <f>IF(Table134237122[[#This Row],[Mean Change]]=2,AVERAGEIFS(Table134237122[MR],Table134237122[MR],"&lt;"&amp;Table134237122[[#This Row],[UL MR]],Table134237122[Mean Change],2),#N/A)</f>
        <v>#N/A</v>
      </c>
      <c r="X253" s="96" t="e">
        <f>IF(Table134237122[[#This Row],[Mean Change]]=3,AVERAGEIFS(Table134237122[MR],Table134237122[MR],"&lt;"&amp;Table134237122[[#This Row],[UL MR]],Table134237122[Mean Change],3),#N/A)</f>
        <v>#N/A</v>
      </c>
      <c r="Y253" s="96" t="e">
        <f>Table134237122[[#This Row],[Process Mean]]+(2.66*Table134237122[[#This Row],[MR Bar]])</f>
        <v>#N/A</v>
      </c>
      <c r="Z253" s="96" t="e">
        <f>Table134237122[[#This Row],[2nd Mean]]+(2.66*Table134237122[[#This Row],[MR Bar 2]])</f>
        <v>#N/A</v>
      </c>
      <c r="AA253" s="96" t="e">
        <f>Table134237122[[#This Row],[3rd Mean]]+(2.66*Table134237122[[#This Row],[MR Bar 3]])</f>
        <v>#N/A</v>
      </c>
      <c r="AB253" s="96" t="e">
        <f>Table134237122[[#This Row],[Process Mean]]-(2.66*Table134237122[[#This Row],[MR Bar]])</f>
        <v>#N/A</v>
      </c>
      <c r="AC253" s="96" t="e">
        <f>Table134237122[[#This Row],[2nd Mean]]-(2.66*Table134237122[[#This Row],[MR Bar 2]])</f>
        <v>#N/A</v>
      </c>
      <c r="AD253" s="96" t="e">
        <f>Table134237122[[#This Row],[3rd Mean]]-(2.66*Table134237122[[#This Row],[MR Bar 3]])</f>
        <v>#N/A</v>
      </c>
      <c r="AE253" s="96" t="e">
        <f>IF(Table134237122[[#This Row],[Date]]="",#N/A,IF(Table134237122[[#This Row],[Date]]&lt;$BS$26,#N/A,$BP$26))</f>
        <v>#N/A</v>
      </c>
      <c r="AF253" s="97">
        <f>MAX(Table134237122[Cohort Size])*2</f>
        <v>1264</v>
      </c>
      <c r="AG25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3" s="100" t="e">
        <f>IF(Table134237122[[#This Row],[Mean Change]]=1,(Table134237122[[#This Row],[Standard Deviation]]*3)+$T253,#N/A)</f>
        <v>#N/A</v>
      </c>
      <c r="AJ253" s="100" t="e">
        <f>IF(Table134237122[[#This Row],[Mean Change]]=1,$T253-(Table134237122[[#This Row],[Standard Deviation]]*3),#N/A)</f>
        <v>#N/A</v>
      </c>
      <c r="AK253" s="100" t="e">
        <f>IF(Table134237122[[#This Row],[Mean Change]]=2,(Table134237122[[#This Row],[Standard Deviation]]*3)+$T253,#N/A)</f>
        <v>#N/A</v>
      </c>
      <c r="AL253" s="100" t="e">
        <f>IF(Table134237122[[#This Row],[Mean Change]]=2,$T253-(Table134237122[[#This Row],[Standard Deviation]]*3),#N/A)</f>
        <v>#N/A</v>
      </c>
      <c r="AM253" s="100" t="e">
        <f>IF(Table134237122[[#This Row],[Mean Change]]=3,(Table134237122[[#This Row],[Standard Deviation]]*3)+$T253,#N/A)</f>
        <v>#N/A</v>
      </c>
      <c r="AN253" s="100" t="e">
        <f>IF(Table134237122[[#This Row],[Mean Change]]=3,$T253-(Table134237122[[#This Row],[Standard Deviation]]*3),#N/A)</f>
        <v>#N/A</v>
      </c>
      <c r="AO253" s="55">
        <v>0.71613171756220007</v>
      </c>
      <c r="AP253" s="55">
        <v>0.6952282824378001</v>
      </c>
      <c r="AQ253" s="100" t="e">
        <f>IF(Table134237122[[#This Row],[Mean Change]]=5,(Table134237122[[#This Row],[Standard Deviation]]*3)+$T253,#N/A)</f>
        <v>#N/A</v>
      </c>
      <c r="AR253" s="100" t="e">
        <f>IF(Table134237122[[#This Row],[Mean Change]]=5,$T253-(Table134237122[[#This Row],[Standard Deviation]]*3),#N/A)</f>
        <v>#N/A</v>
      </c>
    </row>
    <row r="254" spans="2:44" ht="12.75" customHeight="1" x14ac:dyDescent="0.25">
      <c r="B254" s="9"/>
      <c r="C254" s="80"/>
      <c r="D254" s="81"/>
      <c r="E254" s="91" t="e">
        <f>IF(Table134237122[[#This Row],[Variable Name]]="",#N/A,Table134237122[[#This Row],[Variable Name]])</f>
        <v>#N/A</v>
      </c>
      <c r="F254" s="92" t="str">
        <f>IFERROR(IF(Table134237122[[#This Row],[Variable Name]]="","",IF(AG253&lt;&gt;AG254,"",ABS(Table134237122[[#This Row],[Variable Name]]-C253))),"")</f>
        <v/>
      </c>
      <c r="G254" s="93" t="e">
        <f>IF(Table134237122[[#This Row],[Mean Change]]=1,AVERAGEIFS(Table134237122[MR],Table134237122[Mean Change],1),#N/A)</f>
        <v>#N/A</v>
      </c>
      <c r="H254" s="93" t="e">
        <f>IF(Table134237122[[#This Row],[Mean Change]]=2,AVERAGEIFS(Table134237122[MR],Table134237122[Mean Change],2),#N/A)</f>
        <v>#N/A</v>
      </c>
      <c r="I254" s="93" t="e">
        <f>IF(Table134237122[[#This Row],[Mean Change]]=3,AVERAGEIFS(Table134237122[MR],Table134237122[Mean Change],3),#N/A)</f>
        <v>#N/A</v>
      </c>
      <c r="J254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4" s="94" t="str">
        <f>IF(ISERROR(Table134237122[[#This Row],[Mean Change]]),"",IF(Table134237122[[#This Row],[Variable Name]]="","",IF(Table134237122[[#This Row],[Mean Change]]=1,Table134237122[Variable Name],"")))</f>
        <v/>
      </c>
      <c r="L254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4" s="94" t="str">
        <f>IF(ISERROR(Table134237122[[#This Row],[Mean Change]]),"",IF(Table134237122[[#This Row],[Variable Name]]="","",IF(Table134237122[[#This Row],[Mean Change]]=2,Table134237122[Variable Name],"")))</f>
        <v/>
      </c>
      <c r="N254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4" s="94" t="str">
        <f>IF(ISERROR(Table134237122[[#This Row],[Mean Change]]),"",IF(Table134237122[[#This Row],[Variable Name]]="","",IF(Table134237122[[#This Row],[Mean Change]]=3,Table134237122[Variable Name],"")))</f>
        <v/>
      </c>
      <c r="P254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4" s="94" t="str">
        <f>IF(ISERROR(Table134237122[[#This Row],[Mean Change]]),"",IF(Table134237122[[#This Row],[Variable Name]]="","",IF(Table134237122[[#This Row],[Mean Change]]=4,Table134237122[Variable Name],"")))</f>
        <v/>
      </c>
      <c r="R254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4" s="94" t="str">
        <f>IF(ISERROR(Table134237122[[#This Row],[Mean Change]]),"",IF(Table134237122[[#This Row],[Variable Name]]="","",IF(Table134237122[[#This Row],[Mean Change]]=5,Table134237122[Variable Name],"")))</f>
        <v/>
      </c>
      <c r="T254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4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4" s="96" t="e">
        <f>IF(Table134237122[[#This Row],[Mean Change]]=1,AVERAGEIFS(Table134237122[MR],Table134237122[MR],"&lt;"&amp;Table134237122[[#This Row],[UL MR]],Table134237122[Mean Change],1),#N/A)</f>
        <v>#N/A</v>
      </c>
      <c r="W254" s="96" t="e">
        <f>IF(Table134237122[[#This Row],[Mean Change]]=2,AVERAGEIFS(Table134237122[MR],Table134237122[MR],"&lt;"&amp;Table134237122[[#This Row],[UL MR]],Table134237122[Mean Change],2),#N/A)</f>
        <v>#N/A</v>
      </c>
      <c r="X254" s="96" t="e">
        <f>IF(Table134237122[[#This Row],[Mean Change]]=3,AVERAGEIFS(Table134237122[MR],Table134237122[MR],"&lt;"&amp;Table134237122[[#This Row],[UL MR]],Table134237122[Mean Change],3),#N/A)</f>
        <v>#N/A</v>
      </c>
      <c r="Y254" s="96" t="e">
        <f>Table134237122[[#This Row],[Process Mean]]+(2.66*Table134237122[[#This Row],[MR Bar]])</f>
        <v>#N/A</v>
      </c>
      <c r="Z254" s="96" t="e">
        <f>Table134237122[[#This Row],[2nd Mean]]+(2.66*Table134237122[[#This Row],[MR Bar 2]])</f>
        <v>#N/A</v>
      </c>
      <c r="AA254" s="96" t="e">
        <f>Table134237122[[#This Row],[3rd Mean]]+(2.66*Table134237122[[#This Row],[MR Bar 3]])</f>
        <v>#N/A</v>
      </c>
      <c r="AB254" s="96" t="e">
        <f>Table134237122[[#This Row],[Process Mean]]-(2.66*Table134237122[[#This Row],[MR Bar]])</f>
        <v>#N/A</v>
      </c>
      <c r="AC254" s="96" t="e">
        <f>Table134237122[[#This Row],[2nd Mean]]-(2.66*Table134237122[[#This Row],[MR Bar 2]])</f>
        <v>#N/A</v>
      </c>
      <c r="AD254" s="96" t="e">
        <f>Table134237122[[#This Row],[3rd Mean]]-(2.66*Table134237122[[#This Row],[MR Bar 3]])</f>
        <v>#N/A</v>
      </c>
      <c r="AE254" s="96" t="e">
        <f>IF(Table134237122[[#This Row],[Date]]="",#N/A,IF(Table134237122[[#This Row],[Date]]&lt;$BS$26,#N/A,$BP$26))</f>
        <v>#N/A</v>
      </c>
      <c r="AF254" s="97">
        <f>MAX(Table134237122[Cohort Size])*2</f>
        <v>1264</v>
      </c>
      <c r="AG254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4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4" s="100" t="e">
        <f>IF(Table134237122[[#This Row],[Mean Change]]=1,(Table134237122[[#This Row],[Standard Deviation]]*3)+$T254,#N/A)</f>
        <v>#N/A</v>
      </c>
      <c r="AJ254" s="100" t="e">
        <f>IF(Table134237122[[#This Row],[Mean Change]]=1,$T254-(Table134237122[[#This Row],[Standard Deviation]]*3),#N/A)</f>
        <v>#N/A</v>
      </c>
      <c r="AK254" s="100" t="e">
        <f>IF(Table134237122[[#This Row],[Mean Change]]=2,(Table134237122[[#This Row],[Standard Deviation]]*3)+$T254,#N/A)</f>
        <v>#N/A</v>
      </c>
      <c r="AL254" s="100" t="e">
        <f>IF(Table134237122[[#This Row],[Mean Change]]=2,$T254-(Table134237122[[#This Row],[Standard Deviation]]*3),#N/A)</f>
        <v>#N/A</v>
      </c>
      <c r="AM254" s="100" t="e">
        <f>IF(Table134237122[[#This Row],[Mean Change]]=3,(Table134237122[[#This Row],[Standard Deviation]]*3)+$T254,#N/A)</f>
        <v>#N/A</v>
      </c>
      <c r="AN254" s="100" t="e">
        <f>IF(Table134237122[[#This Row],[Mean Change]]=3,$T254-(Table134237122[[#This Row],[Standard Deviation]]*3),#N/A)</f>
        <v>#N/A</v>
      </c>
      <c r="AO254" s="55">
        <v>0.71613171756220007</v>
      </c>
      <c r="AP254" s="55">
        <v>0.6952282824378001</v>
      </c>
      <c r="AQ254" s="100" t="e">
        <f>IF(Table134237122[[#This Row],[Mean Change]]=5,(Table134237122[[#This Row],[Standard Deviation]]*3)+$T254,#N/A)</f>
        <v>#N/A</v>
      </c>
      <c r="AR254" s="100" t="e">
        <f>IF(Table134237122[[#This Row],[Mean Change]]=5,$T254-(Table134237122[[#This Row],[Standard Deviation]]*3),#N/A)</f>
        <v>#N/A</v>
      </c>
    </row>
    <row r="255" spans="2:44" ht="12.75" customHeight="1" x14ac:dyDescent="0.25">
      <c r="B255" s="9"/>
      <c r="C255" s="80"/>
      <c r="D255" s="81"/>
      <c r="E255" s="91" t="e">
        <f>IF(Table134237122[[#This Row],[Variable Name]]="",#N/A,Table134237122[[#This Row],[Variable Name]])</f>
        <v>#N/A</v>
      </c>
      <c r="F255" s="92" t="str">
        <f>IFERROR(IF(Table134237122[[#This Row],[Variable Name]]="","",IF(AG254&lt;&gt;AG255,"",ABS(Table134237122[[#This Row],[Variable Name]]-C254))),"")</f>
        <v/>
      </c>
      <c r="G255" s="93" t="e">
        <f>IF(Table134237122[[#This Row],[Mean Change]]=1,AVERAGEIFS(Table134237122[MR],Table134237122[Mean Change],1),#N/A)</f>
        <v>#N/A</v>
      </c>
      <c r="H255" s="93" t="e">
        <f>IF(Table134237122[[#This Row],[Mean Change]]=2,AVERAGEIFS(Table134237122[MR],Table134237122[Mean Change],2),#N/A)</f>
        <v>#N/A</v>
      </c>
      <c r="I255" s="93" t="e">
        <f>IF(Table134237122[[#This Row],[Mean Change]]=3,AVERAGEIFS(Table134237122[MR],Table134237122[Mean Change],3),#N/A)</f>
        <v>#N/A</v>
      </c>
      <c r="J255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5" s="94" t="str">
        <f>IF(ISERROR(Table134237122[[#This Row],[Mean Change]]),"",IF(Table134237122[[#This Row],[Variable Name]]="","",IF(Table134237122[[#This Row],[Mean Change]]=1,Table134237122[Variable Name],"")))</f>
        <v/>
      </c>
      <c r="L255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5" s="94" t="str">
        <f>IF(ISERROR(Table134237122[[#This Row],[Mean Change]]),"",IF(Table134237122[[#This Row],[Variable Name]]="","",IF(Table134237122[[#This Row],[Mean Change]]=2,Table134237122[Variable Name],"")))</f>
        <v/>
      </c>
      <c r="N255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5" s="94" t="str">
        <f>IF(ISERROR(Table134237122[[#This Row],[Mean Change]]),"",IF(Table134237122[[#This Row],[Variable Name]]="","",IF(Table134237122[[#This Row],[Mean Change]]=3,Table134237122[Variable Name],"")))</f>
        <v/>
      </c>
      <c r="P255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5" s="94" t="str">
        <f>IF(ISERROR(Table134237122[[#This Row],[Mean Change]]),"",IF(Table134237122[[#This Row],[Variable Name]]="","",IF(Table134237122[[#This Row],[Mean Change]]=4,Table134237122[Variable Name],"")))</f>
        <v/>
      </c>
      <c r="R255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5" s="94" t="str">
        <f>IF(ISERROR(Table134237122[[#This Row],[Mean Change]]),"",IF(Table134237122[[#This Row],[Variable Name]]="","",IF(Table134237122[[#This Row],[Mean Change]]=5,Table134237122[Variable Name],"")))</f>
        <v/>
      </c>
      <c r="T255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5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5" s="96" t="e">
        <f>IF(Table134237122[[#This Row],[Mean Change]]=1,AVERAGEIFS(Table134237122[MR],Table134237122[MR],"&lt;"&amp;Table134237122[[#This Row],[UL MR]],Table134237122[Mean Change],1),#N/A)</f>
        <v>#N/A</v>
      </c>
      <c r="W255" s="96" t="e">
        <f>IF(Table134237122[[#This Row],[Mean Change]]=2,AVERAGEIFS(Table134237122[MR],Table134237122[MR],"&lt;"&amp;Table134237122[[#This Row],[UL MR]],Table134237122[Mean Change],2),#N/A)</f>
        <v>#N/A</v>
      </c>
      <c r="X255" s="96" t="e">
        <f>IF(Table134237122[[#This Row],[Mean Change]]=3,AVERAGEIFS(Table134237122[MR],Table134237122[MR],"&lt;"&amp;Table134237122[[#This Row],[UL MR]],Table134237122[Mean Change],3),#N/A)</f>
        <v>#N/A</v>
      </c>
      <c r="Y255" s="96" t="e">
        <f>Table134237122[[#This Row],[Process Mean]]+(2.66*Table134237122[[#This Row],[MR Bar]])</f>
        <v>#N/A</v>
      </c>
      <c r="Z255" s="96" t="e">
        <f>Table134237122[[#This Row],[2nd Mean]]+(2.66*Table134237122[[#This Row],[MR Bar 2]])</f>
        <v>#N/A</v>
      </c>
      <c r="AA255" s="96" t="e">
        <f>Table134237122[[#This Row],[3rd Mean]]+(2.66*Table134237122[[#This Row],[MR Bar 3]])</f>
        <v>#N/A</v>
      </c>
      <c r="AB255" s="96" t="e">
        <f>Table134237122[[#This Row],[Process Mean]]-(2.66*Table134237122[[#This Row],[MR Bar]])</f>
        <v>#N/A</v>
      </c>
      <c r="AC255" s="96" t="e">
        <f>Table134237122[[#This Row],[2nd Mean]]-(2.66*Table134237122[[#This Row],[MR Bar 2]])</f>
        <v>#N/A</v>
      </c>
      <c r="AD255" s="96" t="e">
        <f>Table134237122[[#This Row],[3rd Mean]]-(2.66*Table134237122[[#This Row],[MR Bar 3]])</f>
        <v>#N/A</v>
      </c>
      <c r="AE255" s="96" t="e">
        <f>IF(Table134237122[[#This Row],[Date]]="",#N/A,IF(Table134237122[[#This Row],[Date]]&lt;$BS$26,#N/A,$BP$26))</f>
        <v>#N/A</v>
      </c>
      <c r="AF255" s="97">
        <f>MAX(Table134237122[Cohort Size])*2</f>
        <v>1264</v>
      </c>
      <c r="AG255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5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5" s="100" t="e">
        <f>IF(Table134237122[[#This Row],[Mean Change]]=1,(Table134237122[[#This Row],[Standard Deviation]]*3)+$T255,#N/A)</f>
        <v>#N/A</v>
      </c>
      <c r="AJ255" s="100" t="e">
        <f>IF(Table134237122[[#This Row],[Mean Change]]=1,$T255-(Table134237122[[#This Row],[Standard Deviation]]*3),#N/A)</f>
        <v>#N/A</v>
      </c>
      <c r="AK255" s="100" t="e">
        <f>IF(Table134237122[[#This Row],[Mean Change]]=2,(Table134237122[[#This Row],[Standard Deviation]]*3)+$T255,#N/A)</f>
        <v>#N/A</v>
      </c>
      <c r="AL255" s="100" t="e">
        <f>IF(Table134237122[[#This Row],[Mean Change]]=2,$T255-(Table134237122[[#This Row],[Standard Deviation]]*3),#N/A)</f>
        <v>#N/A</v>
      </c>
      <c r="AM255" s="100" t="e">
        <f>IF(Table134237122[[#This Row],[Mean Change]]=3,(Table134237122[[#This Row],[Standard Deviation]]*3)+$T255,#N/A)</f>
        <v>#N/A</v>
      </c>
      <c r="AN255" s="100" t="e">
        <f>IF(Table134237122[[#This Row],[Mean Change]]=3,$T255-(Table134237122[[#This Row],[Standard Deviation]]*3),#N/A)</f>
        <v>#N/A</v>
      </c>
      <c r="AO255" s="55">
        <v>0.71613171756220007</v>
      </c>
      <c r="AP255" s="55">
        <v>0.6952282824378001</v>
      </c>
      <c r="AQ255" s="100" t="e">
        <f>IF(Table134237122[[#This Row],[Mean Change]]=5,(Table134237122[[#This Row],[Standard Deviation]]*3)+$T255,#N/A)</f>
        <v>#N/A</v>
      </c>
      <c r="AR255" s="100" t="e">
        <f>IF(Table134237122[[#This Row],[Mean Change]]=5,$T255-(Table134237122[[#This Row],[Standard Deviation]]*3),#N/A)</f>
        <v>#N/A</v>
      </c>
    </row>
    <row r="256" spans="2:44" ht="12.75" customHeight="1" x14ac:dyDescent="0.25">
      <c r="B256" s="9"/>
      <c r="C256" s="80"/>
      <c r="D256" s="81"/>
      <c r="E256" s="91" t="e">
        <f>IF(Table134237122[[#This Row],[Variable Name]]="",#N/A,Table134237122[[#This Row],[Variable Name]])</f>
        <v>#N/A</v>
      </c>
      <c r="F256" s="92" t="str">
        <f>IFERROR(IF(Table134237122[[#This Row],[Variable Name]]="","",IF(AG255&lt;&gt;AG256,"",ABS(Table134237122[[#This Row],[Variable Name]]-C255))),"")</f>
        <v/>
      </c>
      <c r="G256" s="93" t="e">
        <f>IF(Table134237122[[#This Row],[Mean Change]]=1,AVERAGEIFS(Table134237122[MR],Table134237122[Mean Change],1),#N/A)</f>
        <v>#N/A</v>
      </c>
      <c r="H256" s="93" t="e">
        <f>IF(Table134237122[[#This Row],[Mean Change]]=2,AVERAGEIFS(Table134237122[MR],Table134237122[Mean Change],2),#N/A)</f>
        <v>#N/A</v>
      </c>
      <c r="I256" s="93" t="e">
        <f>IF(Table134237122[[#This Row],[Mean Change]]=3,AVERAGEIFS(Table134237122[MR],Table134237122[Mean Change],3),#N/A)</f>
        <v>#N/A</v>
      </c>
      <c r="J256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6" s="94" t="str">
        <f>IF(ISERROR(Table134237122[[#This Row],[Mean Change]]),"",IF(Table134237122[[#This Row],[Variable Name]]="","",IF(Table134237122[[#This Row],[Mean Change]]=1,Table134237122[Variable Name],"")))</f>
        <v/>
      </c>
      <c r="L256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6" s="94" t="str">
        <f>IF(ISERROR(Table134237122[[#This Row],[Mean Change]]),"",IF(Table134237122[[#This Row],[Variable Name]]="","",IF(Table134237122[[#This Row],[Mean Change]]=2,Table134237122[Variable Name],"")))</f>
        <v/>
      </c>
      <c r="N256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6" s="94" t="str">
        <f>IF(ISERROR(Table134237122[[#This Row],[Mean Change]]),"",IF(Table134237122[[#This Row],[Variable Name]]="","",IF(Table134237122[[#This Row],[Mean Change]]=3,Table134237122[Variable Name],"")))</f>
        <v/>
      </c>
      <c r="P256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6" s="94" t="str">
        <f>IF(ISERROR(Table134237122[[#This Row],[Mean Change]]),"",IF(Table134237122[[#This Row],[Variable Name]]="","",IF(Table134237122[[#This Row],[Mean Change]]=4,Table134237122[Variable Name],"")))</f>
        <v/>
      </c>
      <c r="R256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6" s="94" t="str">
        <f>IF(ISERROR(Table134237122[[#This Row],[Mean Change]]),"",IF(Table134237122[[#This Row],[Variable Name]]="","",IF(Table134237122[[#This Row],[Mean Change]]=5,Table134237122[Variable Name],"")))</f>
        <v/>
      </c>
      <c r="T256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6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6" s="96" t="e">
        <f>IF(Table134237122[[#This Row],[Mean Change]]=1,AVERAGEIFS(Table134237122[MR],Table134237122[MR],"&lt;"&amp;Table134237122[[#This Row],[UL MR]],Table134237122[Mean Change],1),#N/A)</f>
        <v>#N/A</v>
      </c>
      <c r="W256" s="96" t="e">
        <f>IF(Table134237122[[#This Row],[Mean Change]]=2,AVERAGEIFS(Table134237122[MR],Table134237122[MR],"&lt;"&amp;Table134237122[[#This Row],[UL MR]],Table134237122[Mean Change],2),#N/A)</f>
        <v>#N/A</v>
      </c>
      <c r="X256" s="96" t="e">
        <f>IF(Table134237122[[#This Row],[Mean Change]]=3,AVERAGEIFS(Table134237122[MR],Table134237122[MR],"&lt;"&amp;Table134237122[[#This Row],[UL MR]],Table134237122[Mean Change],3),#N/A)</f>
        <v>#N/A</v>
      </c>
      <c r="Y256" s="96" t="e">
        <f>Table134237122[[#This Row],[Process Mean]]+(2.66*Table134237122[[#This Row],[MR Bar]])</f>
        <v>#N/A</v>
      </c>
      <c r="Z256" s="96" t="e">
        <f>Table134237122[[#This Row],[2nd Mean]]+(2.66*Table134237122[[#This Row],[MR Bar 2]])</f>
        <v>#N/A</v>
      </c>
      <c r="AA256" s="96" t="e">
        <f>Table134237122[[#This Row],[3rd Mean]]+(2.66*Table134237122[[#This Row],[MR Bar 3]])</f>
        <v>#N/A</v>
      </c>
      <c r="AB256" s="96" t="e">
        <f>Table134237122[[#This Row],[Process Mean]]-(2.66*Table134237122[[#This Row],[MR Bar]])</f>
        <v>#N/A</v>
      </c>
      <c r="AC256" s="96" t="e">
        <f>Table134237122[[#This Row],[2nd Mean]]-(2.66*Table134237122[[#This Row],[MR Bar 2]])</f>
        <v>#N/A</v>
      </c>
      <c r="AD256" s="96" t="e">
        <f>Table134237122[[#This Row],[3rd Mean]]-(2.66*Table134237122[[#This Row],[MR Bar 3]])</f>
        <v>#N/A</v>
      </c>
      <c r="AE256" s="96" t="e">
        <f>IF(Table134237122[[#This Row],[Date]]="",#N/A,IF(Table134237122[[#This Row],[Date]]&lt;$BS$26,#N/A,$BP$26))</f>
        <v>#N/A</v>
      </c>
      <c r="AF256" s="97">
        <f>MAX(Table134237122[Cohort Size])*2</f>
        <v>1264</v>
      </c>
      <c r="AG256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6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6" s="100" t="e">
        <f>IF(Table134237122[[#This Row],[Mean Change]]=1,(Table134237122[[#This Row],[Standard Deviation]]*3)+$T256,#N/A)</f>
        <v>#N/A</v>
      </c>
      <c r="AJ256" s="100" t="e">
        <f>IF(Table134237122[[#This Row],[Mean Change]]=1,$T256-(Table134237122[[#This Row],[Standard Deviation]]*3),#N/A)</f>
        <v>#N/A</v>
      </c>
      <c r="AK256" s="100" t="e">
        <f>IF(Table134237122[[#This Row],[Mean Change]]=2,(Table134237122[[#This Row],[Standard Deviation]]*3)+$T256,#N/A)</f>
        <v>#N/A</v>
      </c>
      <c r="AL256" s="100" t="e">
        <f>IF(Table134237122[[#This Row],[Mean Change]]=2,$T256-(Table134237122[[#This Row],[Standard Deviation]]*3),#N/A)</f>
        <v>#N/A</v>
      </c>
      <c r="AM256" s="100" t="e">
        <f>IF(Table134237122[[#This Row],[Mean Change]]=3,(Table134237122[[#This Row],[Standard Deviation]]*3)+$T256,#N/A)</f>
        <v>#N/A</v>
      </c>
      <c r="AN256" s="100" t="e">
        <f>IF(Table134237122[[#This Row],[Mean Change]]=3,$T256-(Table134237122[[#This Row],[Standard Deviation]]*3),#N/A)</f>
        <v>#N/A</v>
      </c>
      <c r="AO256" s="55">
        <v>0.71613171756220007</v>
      </c>
      <c r="AP256" s="55">
        <v>0.6952282824378001</v>
      </c>
      <c r="AQ256" s="100" t="e">
        <f>IF(Table134237122[[#This Row],[Mean Change]]=5,(Table134237122[[#This Row],[Standard Deviation]]*3)+$T256,#N/A)</f>
        <v>#N/A</v>
      </c>
      <c r="AR256" s="100" t="e">
        <f>IF(Table134237122[[#This Row],[Mean Change]]=5,$T256-(Table134237122[[#This Row],[Standard Deviation]]*3),#N/A)</f>
        <v>#N/A</v>
      </c>
    </row>
    <row r="257" spans="2:44" ht="12.75" customHeight="1" x14ac:dyDescent="0.25">
      <c r="B257" s="9"/>
      <c r="C257" s="80"/>
      <c r="D257" s="81"/>
      <c r="E257" s="91" t="e">
        <f>IF(Table134237122[[#This Row],[Variable Name]]="",#N/A,Table134237122[[#This Row],[Variable Name]])</f>
        <v>#N/A</v>
      </c>
      <c r="F257" s="92" t="str">
        <f>IFERROR(IF(Table134237122[[#This Row],[Variable Name]]="","",IF(AG256&lt;&gt;AG257,"",ABS(Table134237122[[#This Row],[Variable Name]]-C256))),"")</f>
        <v/>
      </c>
      <c r="G257" s="93" t="e">
        <f>IF(Table134237122[[#This Row],[Mean Change]]=1,AVERAGEIFS(Table134237122[MR],Table134237122[Mean Change],1),#N/A)</f>
        <v>#N/A</v>
      </c>
      <c r="H257" s="93" t="e">
        <f>IF(Table134237122[[#This Row],[Mean Change]]=2,AVERAGEIFS(Table134237122[MR],Table134237122[Mean Change],2),#N/A)</f>
        <v>#N/A</v>
      </c>
      <c r="I257" s="93" t="e">
        <f>IF(Table134237122[[#This Row],[Mean Change]]=3,AVERAGEIFS(Table134237122[MR],Table134237122[Mean Change],3),#N/A)</f>
        <v>#N/A</v>
      </c>
      <c r="J257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7" s="94" t="str">
        <f>IF(ISERROR(Table134237122[[#This Row],[Mean Change]]),"",IF(Table134237122[[#This Row],[Variable Name]]="","",IF(Table134237122[[#This Row],[Mean Change]]=1,Table134237122[Variable Name],"")))</f>
        <v/>
      </c>
      <c r="L257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7" s="94" t="str">
        <f>IF(ISERROR(Table134237122[[#This Row],[Mean Change]]),"",IF(Table134237122[[#This Row],[Variable Name]]="","",IF(Table134237122[[#This Row],[Mean Change]]=2,Table134237122[Variable Name],"")))</f>
        <v/>
      </c>
      <c r="N257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7" s="94" t="str">
        <f>IF(ISERROR(Table134237122[[#This Row],[Mean Change]]),"",IF(Table134237122[[#This Row],[Variable Name]]="","",IF(Table134237122[[#This Row],[Mean Change]]=3,Table134237122[Variable Name],"")))</f>
        <v/>
      </c>
      <c r="P257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7" s="94" t="str">
        <f>IF(ISERROR(Table134237122[[#This Row],[Mean Change]]),"",IF(Table134237122[[#This Row],[Variable Name]]="","",IF(Table134237122[[#This Row],[Mean Change]]=4,Table134237122[Variable Name],"")))</f>
        <v/>
      </c>
      <c r="R257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7" s="94" t="str">
        <f>IF(ISERROR(Table134237122[[#This Row],[Mean Change]]),"",IF(Table134237122[[#This Row],[Variable Name]]="","",IF(Table134237122[[#This Row],[Mean Change]]=5,Table134237122[Variable Name],"")))</f>
        <v/>
      </c>
      <c r="T257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7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7" s="96" t="e">
        <f>IF(Table134237122[[#This Row],[Mean Change]]=1,AVERAGEIFS(Table134237122[MR],Table134237122[MR],"&lt;"&amp;Table134237122[[#This Row],[UL MR]],Table134237122[Mean Change],1),#N/A)</f>
        <v>#N/A</v>
      </c>
      <c r="W257" s="96" t="e">
        <f>IF(Table134237122[[#This Row],[Mean Change]]=2,AVERAGEIFS(Table134237122[MR],Table134237122[MR],"&lt;"&amp;Table134237122[[#This Row],[UL MR]],Table134237122[Mean Change],2),#N/A)</f>
        <v>#N/A</v>
      </c>
      <c r="X257" s="96" t="e">
        <f>IF(Table134237122[[#This Row],[Mean Change]]=3,AVERAGEIFS(Table134237122[MR],Table134237122[MR],"&lt;"&amp;Table134237122[[#This Row],[UL MR]],Table134237122[Mean Change],3),#N/A)</f>
        <v>#N/A</v>
      </c>
      <c r="Y257" s="96" t="e">
        <f>Table134237122[[#This Row],[Process Mean]]+(2.66*Table134237122[[#This Row],[MR Bar]])</f>
        <v>#N/A</v>
      </c>
      <c r="Z257" s="96" t="e">
        <f>Table134237122[[#This Row],[2nd Mean]]+(2.66*Table134237122[[#This Row],[MR Bar 2]])</f>
        <v>#N/A</v>
      </c>
      <c r="AA257" s="96" t="e">
        <f>Table134237122[[#This Row],[3rd Mean]]+(2.66*Table134237122[[#This Row],[MR Bar 3]])</f>
        <v>#N/A</v>
      </c>
      <c r="AB257" s="96" t="e">
        <f>Table134237122[[#This Row],[Process Mean]]-(2.66*Table134237122[[#This Row],[MR Bar]])</f>
        <v>#N/A</v>
      </c>
      <c r="AC257" s="96" t="e">
        <f>Table134237122[[#This Row],[2nd Mean]]-(2.66*Table134237122[[#This Row],[MR Bar 2]])</f>
        <v>#N/A</v>
      </c>
      <c r="AD257" s="96" t="e">
        <f>Table134237122[[#This Row],[3rd Mean]]-(2.66*Table134237122[[#This Row],[MR Bar 3]])</f>
        <v>#N/A</v>
      </c>
      <c r="AE257" s="96" t="e">
        <f>IF(Table134237122[[#This Row],[Date]]="",#N/A,IF(Table134237122[[#This Row],[Date]]&lt;$BS$26,#N/A,$BP$26))</f>
        <v>#N/A</v>
      </c>
      <c r="AF257" s="97">
        <f>MAX(Table134237122[Cohort Size])*2</f>
        <v>1264</v>
      </c>
      <c r="AG257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7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7" s="100" t="e">
        <f>IF(Table134237122[[#This Row],[Mean Change]]=1,(Table134237122[[#This Row],[Standard Deviation]]*3)+$T257,#N/A)</f>
        <v>#N/A</v>
      </c>
      <c r="AJ257" s="100" t="e">
        <f>IF(Table134237122[[#This Row],[Mean Change]]=1,$T257-(Table134237122[[#This Row],[Standard Deviation]]*3),#N/A)</f>
        <v>#N/A</v>
      </c>
      <c r="AK257" s="100" t="e">
        <f>IF(Table134237122[[#This Row],[Mean Change]]=2,(Table134237122[[#This Row],[Standard Deviation]]*3)+$T257,#N/A)</f>
        <v>#N/A</v>
      </c>
      <c r="AL257" s="100" t="e">
        <f>IF(Table134237122[[#This Row],[Mean Change]]=2,$T257-(Table134237122[[#This Row],[Standard Deviation]]*3),#N/A)</f>
        <v>#N/A</v>
      </c>
      <c r="AM257" s="100" t="e">
        <f>IF(Table134237122[[#This Row],[Mean Change]]=3,(Table134237122[[#This Row],[Standard Deviation]]*3)+$T257,#N/A)</f>
        <v>#N/A</v>
      </c>
      <c r="AN257" s="100" t="e">
        <f>IF(Table134237122[[#This Row],[Mean Change]]=3,$T257-(Table134237122[[#This Row],[Standard Deviation]]*3),#N/A)</f>
        <v>#N/A</v>
      </c>
      <c r="AO257" s="55">
        <v>0.71613171756220007</v>
      </c>
      <c r="AP257" s="55">
        <v>0.6952282824378001</v>
      </c>
      <c r="AQ257" s="100" t="e">
        <f>IF(Table134237122[[#This Row],[Mean Change]]=5,(Table134237122[[#This Row],[Standard Deviation]]*3)+$T257,#N/A)</f>
        <v>#N/A</v>
      </c>
      <c r="AR257" s="100" t="e">
        <f>IF(Table134237122[[#This Row],[Mean Change]]=5,$T257-(Table134237122[[#This Row],[Standard Deviation]]*3),#N/A)</f>
        <v>#N/A</v>
      </c>
    </row>
    <row r="258" spans="2:44" ht="12.75" customHeight="1" x14ac:dyDescent="0.25">
      <c r="B258" s="9"/>
      <c r="C258" s="80"/>
      <c r="D258" s="81"/>
      <c r="E258" s="91" t="e">
        <f>IF(Table134237122[[#This Row],[Variable Name]]="",#N/A,Table134237122[[#This Row],[Variable Name]])</f>
        <v>#N/A</v>
      </c>
      <c r="F258" s="92" t="str">
        <f>IFERROR(IF(Table134237122[[#This Row],[Variable Name]]="","",IF(AG257&lt;&gt;AG258,"",ABS(Table134237122[[#This Row],[Variable Name]]-C257))),"")</f>
        <v/>
      </c>
      <c r="G258" s="93" t="e">
        <f>IF(Table134237122[[#This Row],[Mean Change]]=1,AVERAGEIFS(Table134237122[MR],Table134237122[Mean Change],1),#N/A)</f>
        <v>#N/A</v>
      </c>
      <c r="H258" s="93" t="e">
        <f>IF(Table134237122[[#This Row],[Mean Change]]=2,AVERAGEIFS(Table134237122[MR],Table134237122[Mean Change],2),#N/A)</f>
        <v>#N/A</v>
      </c>
      <c r="I258" s="93" t="e">
        <f>IF(Table134237122[[#This Row],[Mean Change]]=3,AVERAGEIFS(Table134237122[MR],Table134237122[Mean Change],3),#N/A)</f>
        <v>#N/A</v>
      </c>
      <c r="J258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8" s="94" t="str">
        <f>IF(ISERROR(Table134237122[[#This Row],[Mean Change]]),"",IF(Table134237122[[#This Row],[Variable Name]]="","",IF(Table134237122[[#This Row],[Mean Change]]=1,Table134237122[Variable Name],"")))</f>
        <v/>
      </c>
      <c r="L258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8" s="94" t="str">
        <f>IF(ISERROR(Table134237122[[#This Row],[Mean Change]]),"",IF(Table134237122[[#This Row],[Variable Name]]="","",IF(Table134237122[[#This Row],[Mean Change]]=2,Table134237122[Variable Name],"")))</f>
        <v/>
      </c>
      <c r="N258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8" s="94" t="str">
        <f>IF(ISERROR(Table134237122[[#This Row],[Mean Change]]),"",IF(Table134237122[[#This Row],[Variable Name]]="","",IF(Table134237122[[#This Row],[Mean Change]]=3,Table134237122[Variable Name],"")))</f>
        <v/>
      </c>
      <c r="P258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8" s="94" t="str">
        <f>IF(ISERROR(Table134237122[[#This Row],[Mean Change]]),"",IF(Table134237122[[#This Row],[Variable Name]]="","",IF(Table134237122[[#This Row],[Mean Change]]=4,Table134237122[Variable Name],"")))</f>
        <v/>
      </c>
      <c r="R258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8" s="94" t="str">
        <f>IF(ISERROR(Table134237122[[#This Row],[Mean Change]]),"",IF(Table134237122[[#This Row],[Variable Name]]="","",IF(Table134237122[[#This Row],[Mean Change]]=5,Table134237122[Variable Name],"")))</f>
        <v/>
      </c>
      <c r="T258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8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8" s="96" t="e">
        <f>IF(Table134237122[[#This Row],[Mean Change]]=1,AVERAGEIFS(Table134237122[MR],Table134237122[MR],"&lt;"&amp;Table134237122[[#This Row],[UL MR]],Table134237122[Mean Change],1),#N/A)</f>
        <v>#N/A</v>
      </c>
      <c r="W258" s="96" t="e">
        <f>IF(Table134237122[[#This Row],[Mean Change]]=2,AVERAGEIFS(Table134237122[MR],Table134237122[MR],"&lt;"&amp;Table134237122[[#This Row],[UL MR]],Table134237122[Mean Change],2),#N/A)</f>
        <v>#N/A</v>
      </c>
      <c r="X258" s="96" t="e">
        <f>IF(Table134237122[[#This Row],[Mean Change]]=3,AVERAGEIFS(Table134237122[MR],Table134237122[MR],"&lt;"&amp;Table134237122[[#This Row],[UL MR]],Table134237122[Mean Change],3),#N/A)</f>
        <v>#N/A</v>
      </c>
      <c r="Y258" s="96" t="e">
        <f>Table134237122[[#This Row],[Process Mean]]+(2.66*Table134237122[[#This Row],[MR Bar]])</f>
        <v>#N/A</v>
      </c>
      <c r="Z258" s="96" t="e">
        <f>Table134237122[[#This Row],[2nd Mean]]+(2.66*Table134237122[[#This Row],[MR Bar 2]])</f>
        <v>#N/A</v>
      </c>
      <c r="AA258" s="96" t="e">
        <f>Table134237122[[#This Row],[3rd Mean]]+(2.66*Table134237122[[#This Row],[MR Bar 3]])</f>
        <v>#N/A</v>
      </c>
      <c r="AB258" s="96" t="e">
        <f>Table134237122[[#This Row],[Process Mean]]-(2.66*Table134237122[[#This Row],[MR Bar]])</f>
        <v>#N/A</v>
      </c>
      <c r="AC258" s="96" t="e">
        <f>Table134237122[[#This Row],[2nd Mean]]-(2.66*Table134237122[[#This Row],[MR Bar 2]])</f>
        <v>#N/A</v>
      </c>
      <c r="AD258" s="96" t="e">
        <f>Table134237122[[#This Row],[3rd Mean]]-(2.66*Table134237122[[#This Row],[MR Bar 3]])</f>
        <v>#N/A</v>
      </c>
      <c r="AE258" s="96" t="e">
        <f>IF(Table134237122[[#This Row],[Date]]="",#N/A,IF(Table134237122[[#This Row],[Date]]&lt;$BS$26,#N/A,$BP$26))</f>
        <v>#N/A</v>
      </c>
      <c r="AF258" s="97">
        <f>MAX(Table134237122[Cohort Size])*2</f>
        <v>1264</v>
      </c>
      <c r="AG258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8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8" s="100" t="e">
        <f>IF(Table134237122[[#This Row],[Mean Change]]=1,(Table134237122[[#This Row],[Standard Deviation]]*3)+$T258,#N/A)</f>
        <v>#N/A</v>
      </c>
      <c r="AJ258" s="100" t="e">
        <f>IF(Table134237122[[#This Row],[Mean Change]]=1,$T258-(Table134237122[[#This Row],[Standard Deviation]]*3),#N/A)</f>
        <v>#N/A</v>
      </c>
      <c r="AK258" s="100" t="e">
        <f>IF(Table134237122[[#This Row],[Mean Change]]=2,(Table134237122[[#This Row],[Standard Deviation]]*3)+$T258,#N/A)</f>
        <v>#N/A</v>
      </c>
      <c r="AL258" s="100" t="e">
        <f>IF(Table134237122[[#This Row],[Mean Change]]=2,$T258-(Table134237122[[#This Row],[Standard Deviation]]*3),#N/A)</f>
        <v>#N/A</v>
      </c>
      <c r="AM258" s="100" t="e">
        <f>IF(Table134237122[[#This Row],[Mean Change]]=3,(Table134237122[[#This Row],[Standard Deviation]]*3)+$T258,#N/A)</f>
        <v>#N/A</v>
      </c>
      <c r="AN258" s="100" t="e">
        <f>IF(Table134237122[[#This Row],[Mean Change]]=3,$T258-(Table134237122[[#This Row],[Standard Deviation]]*3),#N/A)</f>
        <v>#N/A</v>
      </c>
      <c r="AO258" s="55">
        <v>0.71613171756220007</v>
      </c>
      <c r="AP258" s="55">
        <v>0.6952282824378001</v>
      </c>
      <c r="AQ258" s="100" t="e">
        <f>IF(Table134237122[[#This Row],[Mean Change]]=5,(Table134237122[[#This Row],[Standard Deviation]]*3)+$T258,#N/A)</f>
        <v>#N/A</v>
      </c>
      <c r="AR258" s="100" t="e">
        <f>IF(Table134237122[[#This Row],[Mean Change]]=5,$T258-(Table134237122[[#This Row],[Standard Deviation]]*3),#N/A)</f>
        <v>#N/A</v>
      </c>
    </row>
    <row r="259" spans="2:44" ht="12.75" customHeight="1" x14ac:dyDescent="0.25">
      <c r="B259" s="9"/>
      <c r="C259" s="80"/>
      <c r="D259" s="81"/>
      <c r="E259" s="91" t="e">
        <f>IF(Table134237122[[#This Row],[Variable Name]]="",#N/A,Table134237122[[#This Row],[Variable Name]])</f>
        <v>#N/A</v>
      </c>
      <c r="F259" s="92" t="str">
        <f>IFERROR(IF(Table134237122[[#This Row],[Variable Name]]="","",IF(AG258&lt;&gt;AG259,"",ABS(Table134237122[[#This Row],[Variable Name]]-C258))),"")</f>
        <v/>
      </c>
      <c r="G259" s="93" t="e">
        <f>IF(Table134237122[[#This Row],[Mean Change]]=1,AVERAGEIFS(Table134237122[MR],Table134237122[Mean Change],1),#N/A)</f>
        <v>#N/A</v>
      </c>
      <c r="H259" s="93" t="e">
        <f>IF(Table134237122[[#This Row],[Mean Change]]=2,AVERAGEIFS(Table134237122[MR],Table134237122[Mean Change],2),#N/A)</f>
        <v>#N/A</v>
      </c>
      <c r="I259" s="93" t="e">
        <f>IF(Table134237122[[#This Row],[Mean Change]]=3,AVERAGEIFS(Table134237122[MR],Table134237122[Mean Change],3),#N/A)</f>
        <v>#N/A</v>
      </c>
      <c r="J259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59" s="94" t="str">
        <f>IF(ISERROR(Table134237122[[#This Row],[Mean Change]]),"",IF(Table134237122[[#This Row],[Variable Name]]="","",IF(Table134237122[[#This Row],[Mean Change]]=1,Table134237122[Variable Name],"")))</f>
        <v/>
      </c>
      <c r="L259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59" s="94" t="str">
        <f>IF(ISERROR(Table134237122[[#This Row],[Mean Change]]),"",IF(Table134237122[[#This Row],[Variable Name]]="","",IF(Table134237122[[#This Row],[Mean Change]]=2,Table134237122[Variable Name],"")))</f>
        <v/>
      </c>
      <c r="N259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59" s="94" t="str">
        <f>IF(ISERROR(Table134237122[[#This Row],[Mean Change]]),"",IF(Table134237122[[#This Row],[Variable Name]]="","",IF(Table134237122[[#This Row],[Mean Change]]=3,Table134237122[Variable Name],"")))</f>
        <v/>
      </c>
      <c r="P259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59" s="94" t="str">
        <f>IF(ISERROR(Table134237122[[#This Row],[Mean Change]]),"",IF(Table134237122[[#This Row],[Variable Name]]="","",IF(Table134237122[[#This Row],[Mean Change]]=4,Table134237122[Variable Name],"")))</f>
        <v/>
      </c>
      <c r="R259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59" s="94" t="str">
        <f>IF(ISERROR(Table134237122[[#This Row],[Mean Change]]),"",IF(Table134237122[[#This Row],[Variable Name]]="","",IF(Table134237122[[#This Row],[Mean Change]]=5,Table134237122[Variable Name],"")))</f>
        <v/>
      </c>
      <c r="T259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59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59" s="96" t="e">
        <f>IF(Table134237122[[#This Row],[Mean Change]]=1,AVERAGEIFS(Table134237122[MR],Table134237122[MR],"&lt;"&amp;Table134237122[[#This Row],[UL MR]],Table134237122[Mean Change],1),#N/A)</f>
        <v>#N/A</v>
      </c>
      <c r="W259" s="96" t="e">
        <f>IF(Table134237122[[#This Row],[Mean Change]]=2,AVERAGEIFS(Table134237122[MR],Table134237122[MR],"&lt;"&amp;Table134237122[[#This Row],[UL MR]],Table134237122[Mean Change],2),#N/A)</f>
        <v>#N/A</v>
      </c>
      <c r="X259" s="96" t="e">
        <f>IF(Table134237122[[#This Row],[Mean Change]]=3,AVERAGEIFS(Table134237122[MR],Table134237122[MR],"&lt;"&amp;Table134237122[[#This Row],[UL MR]],Table134237122[Mean Change],3),#N/A)</f>
        <v>#N/A</v>
      </c>
      <c r="Y259" s="96" t="e">
        <f>Table134237122[[#This Row],[Process Mean]]+(2.66*Table134237122[[#This Row],[MR Bar]])</f>
        <v>#N/A</v>
      </c>
      <c r="Z259" s="96" t="e">
        <f>Table134237122[[#This Row],[2nd Mean]]+(2.66*Table134237122[[#This Row],[MR Bar 2]])</f>
        <v>#N/A</v>
      </c>
      <c r="AA259" s="96" t="e">
        <f>Table134237122[[#This Row],[3rd Mean]]+(2.66*Table134237122[[#This Row],[MR Bar 3]])</f>
        <v>#N/A</v>
      </c>
      <c r="AB259" s="96" t="e">
        <f>Table134237122[[#This Row],[Process Mean]]-(2.66*Table134237122[[#This Row],[MR Bar]])</f>
        <v>#N/A</v>
      </c>
      <c r="AC259" s="96" t="e">
        <f>Table134237122[[#This Row],[2nd Mean]]-(2.66*Table134237122[[#This Row],[MR Bar 2]])</f>
        <v>#N/A</v>
      </c>
      <c r="AD259" s="96" t="e">
        <f>Table134237122[[#This Row],[3rd Mean]]-(2.66*Table134237122[[#This Row],[MR Bar 3]])</f>
        <v>#N/A</v>
      </c>
      <c r="AE259" s="96" t="e">
        <f>IF(Table134237122[[#This Row],[Date]]="",#N/A,IF(Table134237122[[#This Row],[Date]]&lt;$BS$26,#N/A,$BP$26))</f>
        <v>#N/A</v>
      </c>
      <c r="AF259" s="97">
        <f>MAX(Table134237122[Cohort Size])*2</f>
        <v>1264</v>
      </c>
      <c r="AG259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59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59" s="100" t="e">
        <f>IF(Table134237122[[#This Row],[Mean Change]]=1,(Table134237122[[#This Row],[Standard Deviation]]*3)+$T259,#N/A)</f>
        <v>#N/A</v>
      </c>
      <c r="AJ259" s="100" t="e">
        <f>IF(Table134237122[[#This Row],[Mean Change]]=1,$T259-(Table134237122[[#This Row],[Standard Deviation]]*3),#N/A)</f>
        <v>#N/A</v>
      </c>
      <c r="AK259" s="100" t="e">
        <f>IF(Table134237122[[#This Row],[Mean Change]]=2,(Table134237122[[#This Row],[Standard Deviation]]*3)+$T259,#N/A)</f>
        <v>#N/A</v>
      </c>
      <c r="AL259" s="100" t="e">
        <f>IF(Table134237122[[#This Row],[Mean Change]]=2,$T259-(Table134237122[[#This Row],[Standard Deviation]]*3),#N/A)</f>
        <v>#N/A</v>
      </c>
      <c r="AM259" s="100" t="e">
        <f>IF(Table134237122[[#This Row],[Mean Change]]=3,(Table134237122[[#This Row],[Standard Deviation]]*3)+$T259,#N/A)</f>
        <v>#N/A</v>
      </c>
      <c r="AN259" s="100" t="e">
        <f>IF(Table134237122[[#This Row],[Mean Change]]=3,$T259-(Table134237122[[#This Row],[Standard Deviation]]*3),#N/A)</f>
        <v>#N/A</v>
      </c>
      <c r="AO259" s="55">
        <v>0.71613171756220007</v>
      </c>
      <c r="AP259" s="55">
        <v>0.6952282824378001</v>
      </c>
      <c r="AQ259" s="100" t="e">
        <f>IF(Table134237122[[#This Row],[Mean Change]]=5,(Table134237122[[#This Row],[Standard Deviation]]*3)+$T259,#N/A)</f>
        <v>#N/A</v>
      </c>
      <c r="AR259" s="100" t="e">
        <f>IF(Table134237122[[#This Row],[Mean Change]]=5,$T259-(Table134237122[[#This Row],[Standard Deviation]]*3),#N/A)</f>
        <v>#N/A</v>
      </c>
    </row>
    <row r="260" spans="2:44" ht="12.75" customHeight="1" x14ac:dyDescent="0.25">
      <c r="B260" s="9"/>
      <c r="C260" s="80"/>
      <c r="D260" s="81"/>
      <c r="E260" s="91" t="e">
        <f>IF(Table134237122[[#This Row],[Variable Name]]="",#N/A,Table134237122[[#This Row],[Variable Name]])</f>
        <v>#N/A</v>
      </c>
      <c r="F260" s="92" t="str">
        <f>IFERROR(IF(Table134237122[[#This Row],[Variable Name]]="","",IF(AG259&lt;&gt;AG260,"",ABS(Table134237122[[#This Row],[Variable Name]]-C259))),"")</f>
        <v/>
      </c>
      <c r="G260" s="93" t="e">
        <f>IF(Table134237122[[#This Row],[Mean Change]]=1,AVERAGEIFS(Table134237122[MR],Table134237122[Mean Change],1),#N/A)</f>
        <v>#N/A</v>
      </c>
      <c r="H260" s="93" t="e">
        <f>IF(Table134237122[[#This Row],[Mean Change]]=2,AVERAGEIFS(Table134237122[MR],Table134237122[Mean Change],2),#N/A)</f>
        <v>#N/A</v>
      </c>
      <c r="I260" s="93" t="e">
        <f>IF(Table134237122[[#This Row],[Mean Change]]=3,AVERAGEIFS(Table134237122[MR],Table134237122[Mean Change],3),#N/A)</f>
        <v>#N/A</v>
      </c>
      <c r="J26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0" s="94" t="str">
        <f>IF(ISERROR(Table134237122[[#This Row],[Mean Change]]),"",IF(Table134237122[[#This Row],[Variable Name]]="","",IF(Table134237122[[#This Row],[Mean Change]]=1,Table134237122[Variable Name],"")))</f>
        <v/>
      </c>
      <c r="L26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0" s="94" t="str">
        <f>IF(ISERROR(Table134237122[[#This Row],[Mean Change]]),"",IF(Table134237122[[#This Row],[Variable Name]]="","",IF(Table134237122[[#This Row],[Mean Change]]=2,Table134237122[Variable Name],"")))</f>
        <v/>
      </c>
      <c r="N26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0" s="94" t="str">
        <f>IF(ISERROR(Table134237122[[#This Row],[Mean Change]]),"",IF(Table134237122[[#This Row],[Variable Name]]="","",IF(Table134237122[[#This Row],[Mean Change]]=3,Table134237122[Variable Name],"")))</f>
        <v/>
      </c>
      <c r="P26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0" s="94" t="str">
        <f>IF(ISERROR(Table134237122[[#This Row],[Mean Change]]),"",IF(Table134237122[[#This Row],[Variable Name]]="","",IF(Table134237122[[#This Row],[Mean Change]]=4,Table134237122[Variable Name],"")))</f>
        <v/>
      </c>
      <c r="R26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0" s="94" t="str">
        <f>IF(ISERROR(Table134237122[[#This Row],[Mean Change]]),"",IF(Table134237122[[#This Row],[Variable Name]]="","",IF(Table134237122[[#This Row],[Mean Change]]=5,Table134237122[Variable Name],"")))</f>
        <v/>
      </c>
      <c r="T26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0" s="96" t="e">
        <f>IF(Table134237122[[#This Row],[Mean Change]]=1,AVERAGEIFS(Table134237122[MR],Table134237122[MR],"&lt;"&amp;Table134237122[[#This Row],[UL MR]],Table134237122[Mean Change],1),#N/A)</f>
        <v>#N/A</v>
      </c>
      <c r="W260" s="96" t="e">
        <f>IF(Table134237122[[#This Row],[Mean Change]]=2,AVERAGEIFS(Table134237122[MR],Table134237122[MR],"&lt;"&amp;Table134237122[[#This Row],[UL MR]],Table134237122[Mean Change],2),#N/A)</f>
        <v>#N/A</v>
      </c>
      <c r="X260" s="96" t="e">
        <f>IF(Table134237122[[#This Row],[Mean Change]]=3,AVERAGEIFS(Table134237122[MR],Table134237122[MR],"&lt;"&amp;Table134237122[[#This Row],[UL MR]],Table134237122[Mean Change],3),#N/A)</f>
        <v>#N/A</v>
      </c>
      <c r="Y260" s="96" t="e">
        <f>Table134237122[[#This Row],[Process Mean]]+(2.66*Table134237122[[#This Row],[MR Bar]])</f>
        <v>#N/A</v>
      </c>
      <c r="Z260" s="96" t="e">
        <f>Table134237122[[#This Row],[2nd Mean]]+(2.66*Table134237122[[#This Row],[MR Bar 2]])</f>
        <v>#N/A</v>
      </c>
      <c r="AA260" s="96" t="e">
        <f>Table134237122[[#This Row],[3rd Mean]]+(2.66*Table134237122[[#This Row],[MR Bar 3]])</f>
        <v>#N/A</v>
      </c>
      <c r="AB260" s="96" t="e">
        <f>Table134237122[[#This Row],[Process Mean]]-(2.66*Table134237122[[#This Row],[MR Bar]])</f>
        <v>#N/A</v>
      </c>
      <c r="AC260" s="96" t="e">
        <f>Table134237122[[#This Row],[2nd Mean]]-(2.66*Table134237122[[#This Row],[MR Bar 2]])</f>
        <v>#N/A</v>
      </c>
      <c r="AD260" s="96" t="e">
        <f>Table134237122[[#This Row],[3rd Mean]]-(2.66*Table134237122[[#This Row],[MR Bar 3]])</f>
        <v>#N/A</v>
      </c>
      <c r="AE260" s="96" t="e">
        <f>IF(Table134237122[[#This Row],[Date]]="",#N/A,IF(Table134237122[[#This Row],[Date]]&lt;$BS$26,#N/A,$BP$26))</f>
        <v>#N/A</v>
      </c>
      <c r="AF260" s="97">
        <f>MAX(Table134237122[Cohort Size])*2</f>
        <v>1264</v>
      </c>
      <c r="AG26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0" s="100" t="e">
        <f>IF(Table134237122[[#This Row],[Mean Change]]=1,(Table134237122[[#This Row],[Standard Deviation]]*3)+$T260,#N/A)</f>
        <v>#N/A</v>
      </c>
      <c r="AJ260" s="100" t="e">
        <f>IF(Table134237122[[#This Row],[Mean Change]]=1,$T260-(Table134237122[[#This Row],[Standard Deviation]]*3),#N/A)</f>
        <v>#N/A</v>
      </c>
      <c r="AK260" s="100" t="e">
        <f>IF(Table134237122[[#This Row],[Mean Change]]=2,(Table134237122[[#This Row],[Standard Deviation]]*3)+$T260,#N/A)</f>
        <v>#N/A</v>
      </c>
      <c r="AL260" s="100" t="e">
        <f>IF(Table134237122[[#This Row],[Mean Change]]=2,$T260-(Table134237122[[#This Row],[Standard Deviation]]*3),#N/A)</f>
        <v>#N/A</v>
      </c>
      <c r="AM260" s="100" t="e">
        <f>IF(Table134237122[[#This Row],[Mean Change]]=3,(Table134237122[[#This Row],[Standard Deviation]]*3)+$T260,#N/A)</f>
        <v>#N/A</v>
      </c>
      <c r="AN260" s="100" t="e">
        <f>IF(Table134237122[[#This Row],[Mean Change]]=3,$T260-(Table134237122[[#This Row],[Standard Deviation]]*3),#N/A)</f>
        <v>#N/A</v>
      </c>
      <c r="AO260" s="55">
        <v>0.71613171756220007</v>
      </c>
      <c r="AP260" s="55">
        <v>0.6952282824378001</v>
      </c>
      <c r="AQ260" s="100" t="e">
        <f>IF(Table134237122[[#This Row],[Mean Change]]=5,(Table134237122[[#This Row],[Standard Deviation]]*3)+$T260,#N/A)</f>
        <v>#N/A</v>
      </c>
      <c r="AR260" s="100" t="e">
        <f>IF(Table134237122[[#This Row],[Mean Change]]=5,$T260-(Table134237122[[#This Row],[Standard Deviation]]*3),#N/A)</f>
        <v>#N/A</v>
      </c>
    </row>
    <row r="261" spans="2:44" ht="12.75" customHeight="1" x14ac:dyDescent="0.25">
      <c r="B261" s="9"/>
      <c r="C261" s="80"/>
      <c r="D261" s="81"/>
      <c r="E261" s="91" t="e">
        <f>IF(Table134237122[[#This Row],[Variable Name]]="",#N/A,Table134237122[[#This Row],[Variable Name]])</f>
        <v>#N/A</v>
      </c>
      <c r="F261" s="92" t="str">
        <f>IFERROR(IF(Table134237122[[#This Row],[Variable Name]]="","",IF(AG260&lt;&gt;AG261,"",ABS(Table134237122[[#This Row],[Variable Name]]-C260))),"")</f>
        <v/>
      </c>
      <c r="G261" s="93" t="e">
        <f>IF(Table134237122[[#This Row],[Mean Change]]=1,AVERAGEIFS(Table134237122[MR],Table134237122[Mean Change],1),#N/A)</f>
        <v>#N/A</v>
      </c>
      <c r="H261" s="93" t="e">
        <f>IF(Table134237122[[#This Row],[Mean Change]]=2,AVERAGEIFS(Table134237122[MR],Table134237122[Mean Change],2),#N/A)</f>
        <v>#N/A</v>
      </c>
      <c r="I261" s="93" t="e">
        <f>IF(Table134237122[[#This Row],[Mean Change]]=3,AVERAGEIFS(Table134237122[MR],Table134237122[Mean Change],3),#N/A)</f>
        <v>#N/A</v>
      </c>
      <c r="J26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1" s="94" t="str">
        <f>IF(ISERROR(Table134237122[[#This Row],[Mean Change]]),"",IF(Table134237122[[#This Row],[Variable Name]]="","",IF(Table134237122[[#This Row],[Mean Change]]=1,Table134237122[Variable Name],"")))</f>
        <v/>
      </c>
      <c r="L26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1" s="94" t="str">
        <f>IF(ISERROR(Table134237122[[#This Row],[Mean Change]]),"",IF(Table134237122[[#This Row],[Variable Name]]="","",IF(Table134237122[[#This Row],[Mean Change]]=2,Table134237122[Variable Name],"")))</f>
        <v/>
      </c>
      <c r="N26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1" s="94" t="str">
        <f>IF(ISERROR(Table134237122[[#This Row],[Mean Change]]),"",IF(Table134237122[[#This Row],[Variable Name]]="","",IF(Table134237122[[#This Row],[Mean Change]]=3,Table134237122[Variable Name],"")))</f>
        <v/>
      </c>
      <c r="P26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1" s="94" t="str">
        <f>IF(ISERROR(Table134237122[[#This Row],[Mean Change]]),"",IF(Table134237122[[#This Row],[Variable Name]]="","",IF(Table134237122[[#This Row],[Mean Change]]=4,Table134237122[Variable Name],"")))</f>
        <v/>
      </c>
      <c r="R26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1" s="94" t="str">
        <f>IF(ISERROR(Table134237122[[#This Row],[Mean Change]]),"",IF(Table134237122[[#This Row],[Variable Name]]="","",IF(Table134237122[[#This Row],[Mean Change]]=5,Table134237122[Variable Name],"")))</f>
        <v/>
      </c>
      <c r="T26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1" s="96" t="e">
        <f>IF(Table134237122[[#This Row],[Mean Change]]=1,AVERAGEIFS(Table134237122[MR],Table134237122[MR],"&lt;"&amp;Table134237122[[#This Row],[UL MR]],Table134237122[Mean Change],1),#N/A)</f>
        <v>#N/A</v>
      </c>
      <c r="W261" s="96" t="e">
        <f>IF(Table134237122[[#This Row],[Mean Change]]=2,AVERAGEIFS(Table134237122[MR],Table134237122[MR],"&lt;"&amp;Table134237122[[#This Row],[UL MR]],Table134237122[Mean Change],2),#N/A)</f>
        <v>#N/A</v>
      </c>
      <c r="X261" s="96" t="e">
        <f>IF(Table134237122[[#This Row],[Mean Change]]=3,AVERAGEIFS(Table134237122[MR],Table134237122[MR],"&lt;"&amp;Table134237122[[#This Row],[UL MR]],Table134237122[Mean Change],3),#N/A)</f>
        <v>#N/A</v>
      </c>
      <c r="Y261" s="96" t="e">
        <f>Table134237122[[#This Row],[Process Mean]]+(2.66*Table134237122[[#This Row],[MR Bar]])</f>
        <v>#N/A</v>
      </c>
      <c r="Z261" s="96" t="e">
        <f>Table134237122[[#This Row],[2nd Mean]]+(2.66*Table134237122[[#This Row],[MR Bar 2]])</f>
        <v>#N/A</v>
      </c>
      <c r="AA261" s="96" t="e">
        <f>Table134237122[[#This Row],[3rd Mean]]+(2.66*Table134237122[[#This Row],[MR Bar 3]])</f>
        <v>#N/A</v>
      </c>
      <c r="AB261" s="96" t="e">
        <f>Table134237122[[#This Row],[Process Mean]]-(2.66*Table134237122[[#This Row],[MR Bar]])</f>
        <v>#N/A</v>
      </c>
      <c r="AC261" s="96" t="e">
        <f>Table134237122[[#This Row],[2nd Mean]]-(2.66*Table134237122[[#This Row],[MR Bar 2]])</f>
        <v>#N/A</v>
      </c>
      <c r="AD261" s="96" t="e">
        <f>Table134237122[[#This Row],[3rd Mean]]-(2.66*Table134237122[[#This Row],[MR Bar 3]])</f>
        <v>#N/A</v>
      </c>
      <c r="AE261" s="96" t="e">
        <f>IF(Table134237122[[#This Row],[Date]]="",#N/A,IF(Table134237122[[#This Row],[Date]]&lt;$BS$26,#N/A,$BP$26))</f>
        <v>#N/A</v>
      </c>
      <c r="AF261" s="97">
        <f>MAX(Table134237122[Cohort Size])*2</f>
        <v>1264</v>
      </c>
      <c r="AG26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1" s="100" t="e">
        <f>IF(Table134237122[[#This Row],[Mean Change]]=1,(Table134237122[[#This Row],[Standard Deviation]]*3)+$T261,#N/A)</f>
        <v>#N/A</v>
      </c>
      <c r="AJ261" s="100" t="e">
        <f>IF(Table134237122[[#This Row],[Mean Change]]=1,$T261-(Table134237122[[#This Row],[Standard Deviation]]*3),#N/A)</f>
        <v>#N/A</v>
      </c>
      <c r="AK261" s="100" t="e">
        <f>IF(Table134237122[[#This Row],[Mean Change]]=2,(Table134237122[[#This Row],[Standard Deviation]]*3)+$T261,#N/A)</f>
        <v>#N/A</v>
      </c>
      <c r="AL261" s="100" t="e">
        <f>IF(Table134237122[[#This Row],[Mean Change]]=2,$T261-(Table134237122[[#This Row],[Standard Deviation]]*3),#N/A)</f>
        <v>#N/A</v>
      </c>
      <c r="AM261" s="100" t="e">
        <f>IF(Table134237122[[#This Row],[Mean Change]]=3,(Table134237122[[#This Row],[Standard Deviation]]*3)+$T261,#N/A)</f>
        <v>#N/A</v>
      </c>
      <c r="AN261" s="100" t="e">
        <f>IF(Table134237122[[#This Row],[Mean Change]]=3,$T261-(Table134237122[[#This Row],[Standard Deviation]]*3),#N/A)</f>
        <v>#N/A</v>
      </c>
      <c r="AO261" s="55">
        <v>0.71613171756220007</v>
      </c>
      <c r="AP261" s="55">
        <v>0.6952282824378001</v>
      </c>
      <c r="AQ261" s="100" t="e">
        <f>IF(Table134237122[[#This Row],[Mean Change]]=5,(Table134237122[[#This Row],[Standard Deviation]]*3)+$T261,#N/A)</f>
        <v>#N/A</v>
      </c>
      <c r="AR261" s="100" t="e">
        <f>IF(Table134237122[[#This Row],[Mean Change]]=5,$T261-(Table134237122[[#This Row],[Standard Deviation]]*3),#N/A)</f>
        <v>#N/A</v>
      </c>
    </row>
    <row r="262" spans="2:44" ht="12.75" customHeight="1" x14ac:dyDescent="0.25">
      <c r="B262" s="9"/>
      <c r="C262" s="80"/>
      <c r="D262" s="81"/>
      <c r="E262" s="91" t="e">
        <f>IF(Table134237122[[#This Row],[Variable Name]]="",#N/A,Table134237122[[#This Row],[Variable Name]])</f>
        <v>#N/A</v>
      </c>
      <c r="F262" s="92" t="str">
        <f>IFERROR(IF(Table134237122[[#This Row],[Variable Name]]="","",IF(AG261&lt;&gt;AG262,"",ABS(Table134237122[[#This Row],[Variable Name]]-C261))),"")</f>
        <v/>
      </c>
      <c r="G262" s="93" t="e">
        <f>IF(Table134237122[[#This Row],[Mean Change]]=1,AVERAGEIFS(Table134237122[MR],Table134237122[Mean Change],1),#N/A)</f>
        <v>#N/A</v>
      </c>
      <c r="H262" s="93" t="e">
        <f>IF(Table134237122[[#This Row],[Mean Change]]=2,AVERAGEIFS(Table134237122[MR],Table134237122[Mean Change],2),#N/A)</f>
        <v>#N/A</v>
      </c>
      <c r="I262" s="93" t="e">
        <f>IF(Table134237122[[#This Row],[Mean Change]]=3,AVERAGEIFS(Table134237122[MR],Table134237122[Mean Change],3),#N/A)</f>
        <v>#N/A</v>
      </c>
      <c r="J26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2" s="94" t="str">
        <f>IF(ISERROR(Table134237122[[#This Row],[Mean Change]]),"",IF(Table134237122[[#This Row],[Variable Name]]="","",IF(Table134237122[[#This Row],[Mean Change]]=1,Table134237122[Variable Name],"")))</f>
        <v/>
      </c>
      <c r="L26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2" s="94" t="str">
        <f>IF(ISERROR(Table134237122[[#This Row],[Mean Change]]),"",IF(Table134237122[[#This Row],[Variable Name]]="","",IF(Table134237122[[#This Row],[Mean Change]]=2,Table134237122[Variable Name],"")))</f>
        <v/>
      </c>
      <c r="N26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2" s="94" t="str">
        <f>IF(ISERROR(Table134237122[[#This Row],[Mean Change]]),"",IF(Table134237122[[#This Row],[Variable Name]]="","",IF(Table134237122[[#This Row],[Mean Change]]=3,Table134237122[Variable Name],"")))</f>
        <v/>
      </c>
      <c r="P26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2" s="94" t="str">
        <f>IF(ISERROR(Table134237122[[#This Row],[Mean Change]]),"",IF(Table134237122[[#This Row],[Variable Name]]="","",IF(Table134237122[[#This Row],[Mean Change]]=4,Table134237122[Variable Name],"")))</f>
        <v/>
      </c>
      <c r="R26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2" s="94" t="str">
        <f>IF(ISERROR(Table134237122[[#This Row],[Mean Change]]),"",IF(Table134237122[[#This Row],[Variable Name]]="","",IF(Table134237122[[#This Row],[Mean Change]]=5,Table134237122[Variable Name],"")))</f>
        <v/>
      </c>
      <c r="T26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2" s="96" t="e">
        <f>IF(Table134237122[[#This Row],[Mean Change]]=1,AVERAGEIFS(Table134237122[MR],Table134237122[MR],"&lt;"&amp;Table134237122[[#This Row],[UL MR]],Table134237122[Mean Change],1),#N/A)</f>
        <v>#N/A</v>
      </c>
      <c r="W262" s="96" t="e">
        <f>IF(Table134237122[[#This Row],[Mean Change]]=2,AVERAGEIFS(Table134237122[MR],Table134237122[MR],"&lt;"&amp;Table134237122[[#This Row],[UL MR]],Table134237122[Mean Change],2),#N/A)</f>
        <v>#N/A</v>
      </c>
      <c r="X262" s="96" t="e">
        <f>IF(Table134237122[[#This Row],[Mean Change]]=3,AVERAGEIFS(Table134237122[MR],Table134237122[MR],"&lt;"&amp;Table134237122[[#This Row],[UL MR]],Table134237122[Mean Change],3),#N/A)</f>
        <v>#N/A</v>
      </c>
      <c r="Y262" s="96" t="e">
        <f>Table134237122[[#This Row],[Process Mean]]+(2.66*Table134237122[[#This Row],[MR Bar]])</f>
        <v>#N/A</v>
      </c>
      <c r="Z262" s="96" t="e">
        <f>Table134237122[[#This Row],[2nd Mean]]+(2.66*Table134237122[[#This Row],[MR Bar 2]])</f>
        <v>#N/A</v>
      </c>
      <c r="AA262" s="96" t="e">
        <f>Table134237122[[#This Row],[3rd Mean]]+(2.66*Table134237122[[#This Row],[MR Bar 3]])</f>
        <v>#N/A</v>
      </c>
      <c r="AB262" s="96" t="e">
        <f>Table134237122[[#This Row],[Process Mean]]-(2.66*Table134237122[[#This Row],[MR Bar]])</f>
        <v>#N/A</v>
      </c>
      <c r="AC262" s="96" t="e">
        <f>Table134237122[[#This Row],[2nd Mean]]-(2.66*Table134237122[[#This Row],[MR Bar 2]])</f>
        <v>#N/A</v>
      </c>
      <c r="AD262" s="96" t="e">
        <f>Table134237122[[#This Row],[3rd Mean]]-(2.66*Table134237122[[#This Row],[MR Bar 3]])</f>
        <v>#N/A</v>
      </c>
      <c r="AE262" s="96" t="e">
        <f>IF(Table134237122[[#This Row],[Date]]="",#N/A,IF(Table134237122[[#This Row],[Date]]&lt;$BS$26,#N/A,$BP$26))</f>
        <v>#N/A</v>
      </c>
      <c r="AF262" s="97">
        <f>MAX(Table134237122[Cohort Size])*2</f>
        <v>1264</v>
      </c>
      <c r="AG26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2" s="100" t="e">
        <f>IF(Table134237122[[#This Row],[Mean Change]]=1,(Table134237122[[#This Row],[Standard Deviation]]*3)+$T262,#N/A)</f>
        <v>#N/A</v>
      </c>
      <c r="AJ262" s="100" t="e">
        <f>IF(Table134237122[[#This Row],[Mean Change]]=1,$T262-(Table134237122[[#This Row],[Standard Deviation]]*3),#N/A)</f>
        <v>#N/A</v>
      </c>
      <c r="AK262" s="100" t="e">
        <f>IF(Table134237122[[#This Row],[Mean Change]]=2,(Table134237122[[#This Row],[Standard Deviation]]*3)+$T262,#N/A)</f>
        <v>#N/A</v>
      </c>
      <c r="AL262" s="100" t="e">
        <f>IF(Table134237122[[#This Row],[Mean Change]]=2,$T262-(Table134237122[[#This Row],[Standard Deviation]]*3),#N/A)</f>
        <v>#N/A</v>
      </c>
      <c r="AM262" s="100" t="e">
        <f>IF(Table134237122[[#This Row],[Mean Change]]=3,(Table134237122[[#This Row],[Standard Deviation]]*3)+$T262,#N/A)</f>
        <v>#N/A</v>
      </c>
      <c r="AN262" s="100" t="e">
        <f>IF(Table134237122[[#This Row],[Mean Change]]=3,$T262-(Table134237122[[#This Row],[Standard Deviation]]*3),#N/A)</f>
        <v>#N/A</v>
      </c>
      <c r="AO262" s="55">
        <v>0.71613171756220007</v>
      </c>
      <c r="AP262" s="55">
        <v>0.6952282824378001</v>
      </c>
      <c r="AQ262" s="100" t="e">
        <f>IF(Table134237122[[#This Row],[Mean Change]]=5,(Table134237122[[#This Row],[Standard Deviation]]*3)+$T262,#N/A)</f>
        <v>#N/A</v>
      </c>
      <c r="AR262" s="100" t="e">
        <f>IF(Table134237122[[#This Row],[Mean Change]]=5,$T262-(Table134237122[[#This Row],[Standard Deviation]]*3),#N/A)</f>
        <v>#N/A</v>
      </c>
    </row>
    <row r="263" spans="2:44" ht="12.75" customHeight="1" x14ac:dyDescent="0.25">
      <c r="B263" s="9"/>
      <c r="C263" s="80"/>
      <c r="D263" s="81"/>
      <c r="E263" s="91" t="e">
        <f>IF(Table134237122[[#This Row],[Variable Name]]="",#N/A,Table134237122[[#This Row],[Variable Name]])</f>
        <v>#N/A</v>
      </c>
      <c r="F263" s="92" t="str">
        <f>IFERROR(IF(Table134237122[[#This Row],[Variable Name]]="","",IF(AG262&lt;&gt;AG263,"",ABS(Table134237122[[#This Row],[Variable Name]]-C262))),"")</f>
        <v/>
      </c>
      <c r="G263" s="93" t="e">
        <f>IF(Table134237122[[#This Row],[Mean Change]]=1,AVERAGEIFS(Table134237122[MR],Table134237122[Mean Change],1),#N/A)</f>
        <v>#N/A</v>
      </c>
      <c r="H263" s="93" t="e">
        <f>IF(Table134237122[[#This Row],[Mean Change]]=2,AVERAGEIFS(Table134237122[MR],Table134237122[Mean Change],2),#N/A)</f>
        <v>#N/A</v>
      </c>
      <c r="I263" s="93" t="e">
        <f>IF(Table134237122[[#This Row],[Mean Change]]=3,AVERAGEIFS(Table134237122[MR],Table134237122[Mean Change],3),#N/A)</f>
        <v>#N/A</v>
      </c>
      <c r="J26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3" s="94" t="str">
        <f>IF(ISERROR(Table134237122[[#This Row],[Mean Change]]),"",IF(Table134237122[[#This Row],[Variable Name]]="","",IF(Table134237122[[#This Row],[Mean Change]]=1,Table134237122[Variable Name],"")))</f>
        <v/>
      </c>
      <c r="L26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3" s="94" t="str">
        <f>IF(ISERROR(Table134237122[[#This Row],[Mean Change]]),"",IF(Table134237122[[#This Row],[Variable Name]]="","",IF(Table134237122[[#This Row],[Mean Change]]=2,Table134237122[Variable Name],"")))</f>
        <v/>
      </c>
      <c r="N26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3" s="94" t="str">
        <f>IF(ISERROR(Table134237122[[#This Row],[Mean Change]]),"",IF(Table134237122[[#This Row],[Variable Name]]="","",IF(Table134237122[[#This Row],[Mean Change]]=3,Table134237122[Variable Name],"")))</f>
        <v/>
      </c>
      <c r="P26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3" s="94" t="str">
        <f>IF(ISERROR(Table134237122[[#This Row],[Mean Change]]),"",IF(Table134237122[[#This Row],[Variable Name]]="","",IF(Table134237122[[#This Row],[Mean Change]]=4,Table134237122[Variable Name],"")))</f>
        <v/>
      </c>
      <c r="R26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3" s="94" t="str">
        <f>IF(ISERROR(Table134237122[[#This Row],[Mean Change]]),"",IF(Table134237122[[#This Row],[Variable Name]]="","",IF(Table134237122[[#This Row],[Mean Change]]=5,Table134237122[Variable Name],"")))</f>
        <v/>
      </c>
      <c r="T26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3" s="96" t="e">
        <f>IF(Table134237122[[#This Row],[Mean Change]]=1,AVERAGEIFS(Table134237122[MR],Table134237122[MR],"&lt;"&amp;Table134237122[[#This Row],[UL MR]],Table134237122[Mean Change],1),#N/A)</f>
        <v>#N/A</v>
      </c>
      <c r="W263" s="96" t="e">
        <f>IF(Table134237122[[#This Row],[Mean Change]]=2,AVERAGEIFS(Table134237122[MR],Table134237122[MR],"&lt;"&amp;Table134237122[[#This Row],[UL MR]],Table134237122[Mean Change],2),#N/A)</f>
        <v>#N/A</v>
      </c>
      <c r="X263" s="96" t="e">
        <f>IF(Table134237122[[#This Row],[Mean Change]]=3,AVERAGEIFS(Table134237122[MR],Table134237122[MR],"&lt;"&amp;Table134237122[[#This Row],[UL MR]],Table134237122[Mean Change],3),#N/A)</f>
        <v>#N/A</v>
      </c>
      <c r="Y263" s="96" t="e">
        <f>Table134237122[[#This Row],[Process Mean]]+(2.66*Table134237122[[#This Row],[MR Bar]])</f>
        <v>#N/A</v>
      </c>
      <c r="Z263" s="96" t="e">
        <f>Table134237122[[#This Row],[2nd Mean]]+(2.66*Table134237122[[#This Row],[MR Bar 2]])</f>
        <v>#N/A</v>
      </c>
      <c r="AA263" s="96" t="e">
        <f>Table134237122[[#This Row],[3rd Mean]]+(2.66*Table134237122[[#This Row],[MR Bar 3]])</f>
        <v>#N/A</v>
      </c>
      <c r="AB263" s="96" t="e">
        <f>Table134237122[[#This Row],[Process Mean]]-(2.66*Table134237122[[#This Row],[MR Bar]])</f>
        <v>#N/A</v>
      </c>
      <c r="AC263" s="96" t="e">
        <f>Table134237122[[#This Row],[2nd Mean]]-(2.66*Table134237122[[#This Row],[MR Bar 2]])</f>
        <v>#N/A</v>
      </c>
      <c r="AD263" s="96" t="e">
        <f>Table134237122[[#This Row],[3rd Mean]]-(2.66*Table134237122[[#This Row],[MR Bar 3]])</f>
        <v>#N/A</v>
      </c>
      <c r="AE263" s="96" t="e">
        <f>IF(Table134237122[[#This Row],[Date]]="",#N/A,IF(Table134237122[[#This Row],[Date]]&lt;$BS$26,#N/A,$BP$26))</f>
        <v>#N/A</v>
      </c>
      <c r="AF263" s="97">
        <f>MAX(Table134237122[Cohort Size])*2</f>
        <v>1264</v>
      </c>
      <c r="AG26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3" s="100" t="e">
        <f>IF(Table134237122[[#This Row],[Mean Change]]=1,(Table134237122[[#This Row],[Standard Deviation]]*3)+$T263,#N/A)</f>
        <v>#N/A</v>
      </c>
      <c r="AJ263" s="100" t="e">
        <f>IF(Table134237122[[#This Row],[Mean Change]]=1,$T263-(Table134237122[[#This Row],[Standard Deviation]]*3),#N/A)</f>
        <v>#N/A</v>
      </c>
      <c r="AK263" s="100" t="e">
        <f>IF(Table134237122[[#This Row],[Mean Change]]=2,(Table134237122[[#This Row],[Standard Deviation]]*3)+$T263,#N/A)</f>
        <v>#N/A</v>
      </c>
      <c r="AL263" s="100" t="e">
        <f>IF(Table134237122[[#This Row],[Mean Change]]=2,$T263-(Table134237122[[#This Row],[Standard Deviation]]*3),#N/A)</f>
        <v>#N/A</v>
      </c>
      <c r="AM263" s="100" t="e">
        <f>IF(Table134237122[[#This Row],[Mean Change]]=3,(Table134237122[[#This Row],[Standard Deviation]]*3)+$T263,#N/A)</f>
        <v>#N/A</v>
      </c>
      <c r="AN263" s="100" t="e">
        <f>IF(Table134237122[[#This Row],[Mean Change]]=3,$T263-(Table134237122[[#This Row],[Standard Deviation]]*3),#N/A)</f>
        <v>#N/A</v>
      </c>
      <c r="AO263" s="55">
        <v>0.71613171756220007</v>
      </c>
      <c r="AP263" s="55">
        <v>0.6952282824378001</v>
      </c>
      <c r="AQ263" s="100" t="e">
        <f>IF(Table134237122[[#This Row],[Mean Change]]=5,(Table134237122[[#This Row],[Standard Deviation]]*3)+$T263,#N/A)</f>
        <v>#N/A</v>
      </c>
      <c r="AR263" s="100" t="e">
        <f>IF(Table134237122[[#This Row],[Mean Change]]=5,$T263-(Table134237122[[#This Row],[Standard Deviation]]*3),#N/A)</f>
        <v>#N/A</v>
      </c>
    </row>
    <row r="264" spans="2:44" ht="12.75" customHeight="1" x14ac:dyDescent="0.25">
      <c r="B264" s="9"/>
      <c r="C264" s="80"/>
      <c r="D264" s="81"/>
      <c r="E264" s="91" t="e">
        <f>IF(Table134237122[[#This Row],[Variable Name]]="",#N/A,Table134237122[[#This Row],[Variable Name]])</f>
        <v>#N/A</v>
      </c>
      <c r="F264" s="92" t="str">
        <f>IFERROR(IF(Table134237122[[#This Row],[Variable Name]]="","",IF(AG263&lt;&gt;AG264,"",ABS(Table134237122[[#This Row],[Variable Name]]-C263))),"")</f>
        <v/>
      </c>
      <c r="G264" s="93" t="e">
        <f>IF(Table134237122[[#This Row],[Mean Change]]=1,AVERAGEIFS(Table134237122[MR],Table134237122[Mean Change],1),#N/A)</f>
        <v>#N/A</v>
      </c>
      <c r="H264" s="93" t="e">
        <f>IF(Table134237122[[#This Row],[Mean Change]]=2,AVERAGEIFS(Table134237122[MR],Table134237122[Mean Change],2),#N/A)</f>
        <v>#N/A</v>
      </c>
      <c r="I264" s="93" t="e">
        <f>IF(Table134237122[[#This Row],[Mean Change]]=3,AVERAGEIFS(Table134237122[MR],Table134237122[Mean Change],3),#N/A)</f>
        <v>#N/A</v>
      </c>
      <c r="J264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4" s="94" t="str">
        <f>IF(ISERROR(Table134237122[[#This Row],[Mean Change]]),"",IF(Table134237122[[#This Row],[Variable Name]]="","",IF(Table134237122[[#This Row],[Mean Change]]=1,Table134237122[Variable Name],"")))</f>
        <v/>
      </c>
      <c r="L264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4" s="94" t="str">
        <f>IF(ISERROR(Table134237122[[#This Row],[Mean Change]]),"",IF(Table134237122[[#This Row],[Variable Name]]="","",IF(Table134237122[[#This Row],[Mean Change]]=2,Table134237122[Variable Name],"")))</f>
        <v/>
      </c>
      <c r="N264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4" s="94" t="str">
        <f>IF(ISERROR(Table134237122[[#This Row],[Mean Change]]),"",IF(Table134237122[[#This Row],[Variable Name]]="","",IF(Table134237122[[#This Row],[Mean Change]]=3,Table134237122[Variable Name],"")))</f>
        <v/>
      </c>
      <c r="P264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4" s="94" t="str">
        <f>IF(ISERROR(Table134237122[[#This Row],[Mean Change]]),"",IF(Table134237122[[#This Row],[Variable Name]]="","",IF(Table134237122[[#This Row],[Mean Change]]=4,Table134237122[Variable Name],"")))</f>
        <v/>
      </c>
      <c r="R264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4" s="94" t="str">
        <f>IF(ISERROR(Table134237122[[#This Row],[Mean Change]]),"",IF(Table134237122[[#This Row],[Variable Name]]="","",IF(Table134237122[[#This Row],[Mean Change]]=5,Table134237122[Variable Name],"")))</f>
        <v/>
      </c>
      <c r="T264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4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4" s="96" t="e">
        <f>IF(Table134237122[[#This Row],[Mean Change]]=1,AVERAGEIFS(Table134237122[MR],Table134237122[MR],"&lt;"&amp;Table134237122[[#This Row],[UL MR]],Table134237122[Mean Change],1),#N/A)</f>
        <v>#N/A</v>
      </c>
      <c r="W264" s="96" t="e">
        <f>IF(Table134237122[[#This Row],[Mean Change]]=2,AVERAGEIFS(Table134237122[MR],Table134237122[MR],"&lt;"&amp;Table134237122[[#This Row],[UL MR]],Table134237122[Mean Change],2),#N/A)</f>
        <v>#N/A</v>
      </c>
      <c r="X264" s="96" t="e">
        <f>IF(Table134237122[[#This Row],[Mean Change]]=3,AVERAGEIFS(Table134237122[MR],Table134237122[MR],"&lt;"&amp;Table134237122[[#This Row],[UL MR]],Table134237122[Mean Change],3),#N/A)</f>
        <v>#N/A</v>
      </c>
      <c r="Y264" s="96" t="e">
        <f>Table134237122[[#This Row],[Process Mean]]+(2.66*Table134237122[[#This Row],[MR Bar]])</f>
        <v>#N/A</v>
      </c>
      <c r="Z264" s="96" t="e">
        <f>Table134237122[[#This Row],[2nd Mean]]+(2.66*Table134237122[[#This Row],[MR Bar 2]])</f>
        <v>#N/A</v>
      </c>
      <c r="AA264" s="96" t="e">
        <f>Table134237122[[#This Row],[3rd Mean]]+(2.66*Table134237122[[#This Row],[MR Bar 3]])</f>
        <v>#N/A</v>
      </c>
      <c r="AB264" s="96" t="e">
        <f>Table134237122[[#This Row],[Process Mean]]-(2.66*Table134237122[[#This Row],[MR Bar]])</f>
        <v>#N/A</v>
      </c>
      <c r="AC264" s="96" t="e">
        <f>Table134237122[[#This Row],[2nd Mean]]-(2.66*Table134237122[[#This Row],[MR Bar 2]])</f>
        <v>#N/A</v>
      </c>
      <c r="AD264" s="96" t="e">
        <f>Table134237122[[#This Row],[3rd Mean]]-(2.66*Table134237122[[#This Row],[MR Bar 3]])</f>
        <v>#N/A</v>
      </c>
      <c r="AE264" s="96" t="e">
        <f>IF(Table134237122[[#This Row],[Date]]="",#N/A,IF(Table134237122[[#This Row],[Date]]&lt;$BS$26,#N/A,$BP$26))</f>
        <v>#N/A</v>
      </c>
      <c r="AF264" s="97">
        <f>MAX(Table134237122[Cohort Size])*2</f>
        <v>1264</v>
      </c>
      <c r="AG264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4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4" s="100" t="e">
        <f>IF(Table134237122[[#This Row],[Mean Change]]=1,(Table134237122[[#This Row],[Standard Deviation]]*3)+$T264,#N/A)</f>
        <v>#N/A</v>
      </c>
      <c r="AJ264" s="100" t="e">
        <f>IF(Table134237122[[#This Row],[Mean Change]]=1,$T264-(Table134237122[[#This Row],[Standard Deviation]]*3),#N/A)</f>
        <v>#N/A</v>
      </c>
      <c r="AK264" s="100" t="e">
        <f>IF(Table134237122[[#This Row],[Mean Change]]=2,(Table134237122[[#This Row],[Standard Deviation]]*3)+$T264,#N/A)</f>
        <v>#N/A</v>
      </c>
      <c r="AL264" s="100" t="e">
        <f>IF(Table134237122[[#This Row],[Mean Change]]=2,$T264-(Table134237122[[#This Row],[Standard Deviation]]*3),#N/A)</f>
        <v>#N/A</v>
      </c>
      <c r="AM264" s="100" t="e">
        <f>IF(Table134237122[[#This Row],[Mean Change]]=3,(Table134237122[[#This Row],[Standard Deviation]]*3)+$T264,#N/A)</f>
        <v>#N/A</v>
      </c>
      <c r="AN264" s="100" t="e">
        <f>IF(Table134237122[[#This Row],[Mean Change]]=3,$T264-(Table134237122[[#This Row],[Standard Deviation]]*3),#N/A)</f>
        <v>#N/A</v>
      </c>
      <c r="AO264" s="55">
        <v>0.71613171756220007</v>
      </c>
      <c r="AP264" s="55">
        <v>0.6952282824378001</v>
      </c>
      <c r="AQ264" s="100" t="e">
        <f>IF(Table134237122[[#This Row],[Mean Change]]=5,(Table134237122[[#This Row],[Standard Deviation]]*3)+$T264,#N/A)</f>
        <v>#N/A</v>
      </c>
      <c r="AR264" s="100" t="e">
        <f>IF(Table134237122[[#This Row],[Mean Change]]=5,$T264-(Table134237122[[#This Row],[Standard Deviation]]*3),#N/A)</f>
        <v>#N/A</v>
      </c>
    </row>
    <row r="265" spans="2:44" ht="12.75" customHeight="1" x14ac:dyDescent="0.25">
      <c r="B265" s="9"/>
      <c r="C265" s="80"/>
      <c r="D265" s="81"/>
      <c r="E265" s="91" t="e">
        <f>IF(Table134237122[[#This Row],[Variable Name]]="",#N/A,Table134237122[[#This Row],[Variable Name]])</f>
        <v>#N/A</v>
      </c>
      <c r="F265" s="92" t="str">
        <f>IFERROR(IF(Table134237122[[#This Row],[Variable Name]]="","",IF(AG264&lt;&gt;AG265,"",ABS(Table134237122[[#This Row],[Variable Name]]-C264))),"")</f>
        <v/>
      </c>
      <c r="G265" s="93" t="e">
        <f>IF(Table134237122[[#This Row],[Mean Change]]=1,AVERAGEIFS(Table134237122[MR],Table134237122[Mean Change],1),#N/A)</f>
        <v>#N/A</v>
      </c>
      <c r="H265" s="93" t="e">
        <f>IF(Table134237122[[#This Row],[Mean Change]]=2,AVERAGEIFS(Table134237122[MR],Table134237122[Mean Change],2),#N/A)</f>
        <v>#N/A</v>
      </c>
      <c r="I265" s="93" t="e">
        <f>IF(Table134237122[[#This Row],[Mean Change]]=3,AVERAGEIFS(Table134237122[MR],Table134237122[Mean Change],3),#N/A)</f>
        <v>#N/A</v>
      </c>
      <c r="J265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5" s="94" t="str">
        <f>IF(ISERROR(Table134237122[[#This Row],[Mean Change]]),"",IF(Table134237122[[#This Row],[Variable Name]]="","",IF(Table134237122[[#This Row],[Mean Change]]=1,Table134237122[Variable Name],"")))</f>
        <v/>
      </c>
      <c r="L265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5" s="94" t="str">
        <f>IF(ISERROR(Table134237122[[#This Row],[Mean Change]]),"",IF(Table134237122[[#This Row],[Variable Name]]="","",IF(Table134237122[[#This Row],[Mean Change]]=2,Table134237122[Variable Name],"")))</f>
        <v/>
      </c>
      <c r="N265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5" s="94" t="str">
        <f>IF(ISERROR(Table134237122[[#This Row],[Mean Change]]),"",IF(Table134237122[[#This Row],[Variable Name]]="","",IF(Table134237122[[#This Row],[Mean Change]]=3,Table134237122[Variable Name],"")))</f>
        <v/>
      </c>
      <c r="P265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5" s="94" t="str">
        <f>IF(ISERROR(Table134237122[[#This Row],[Mean Change]]),"",IF(Table134237122[[#This Row],[Variable Name]]="","",IF(Table134237122[[#This Row],[Mean Change]]=4,Table134237122[Variable Name],"")))</f>
        <v/>
      </c>
      <c r="R265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5" s="94" t="str">
        <f>IF(ISERROR(Table134237122[[#This Row],[Mean Change]]),"",IF(Table134237122[[#This Row],[Variable Name]]="","",IF(Table134237122[[#This Row],[Mean Change]]=5,Table134237122[Variable Name],"")))</f>
        <v/>
      </c>
      <c r="T265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5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5" s="96" t="e">
        <f>IF(Table134237122[[#This Row],[Mean Change]]=1,AVERAGEIFS(Table134237122[MR],Table134237122[MR],"&lt;"&amp;Table134237122[[#This Row],[UL MR]],Table134237122[Mean Change],1),#N/A)</f>
        <v>#N/A</v>
      </c>
      <c r="W265" s="96" t="e">
        <f>IF(Table134237122[[#This Row],[Mean Change]]=2,AVERAGEIFS(Table134237122[MR],Table134237122[MR],"&lt;"&amp;Table134237122[[#This Row],[UL MR]],Table134237122[Mean Change],2),#N/A)</f>
        <v>#N/A</v>
      </c>
      <c r="X265" s="96" t="e">
        <f>IF(Table134237122[[#This Row],[Mean Change]]=3,AVERAGEIFS(Table134237122[MR],Table134237122[MR],"&lt;"&amp;Table134237122[[#This Row],[UL MR]],Table134237122[Mean Change],3),#N/A)</f>
        <v>#N/A</v>
      </c>
      <c r="Y265" s="96" t="e">
        <f>Table134237122[[#This Row],[Process Mean]]+(2.66*Table134237122[[#This Row],[MR Bar]])</f>
        <v>#N/A</v>
      </c>
      <c r="Z265" s="96" t="e">
        <f>Table134237122[[#This Row],[2nd Mean]]+(2.66*Table134237122[[#This Row],[MR Bar 2]])</f>
        <v>#N/A</v>
      </c>
      <c r="AA265" s="96" t="e">
        <f>Table134237122[[#This Row],[3rd Mean]]+(2.66*Table134237122[[#This Row],[MR Bar 3]])</f>
        <v>#N/A</v>
      </c>
      <c r="AB265" s="96" t="e">
        <f>Table134237122[[#This Row],[Process Mean]]-(2.66*Table134237122[[#This Row],[MR Bar]])</f>
        <v>#N/A</v>
      </c>
      <c r="AC265" s="96" t="e">
        <f>Table134237122[[#This Row],[2nd Mean]]-(2.66*Table134237122[[#This Row],[MR Bar 2]])</f>
        <v>#N/A</v>
      </c>
      <c r="AD265" s="96" t="e">
        <f>Table134237122[[#This Row],[3rd Mean]]-(2.66*Table134237122[[#This Row],[MR Bar 3]])</f>
        <v>#N/A</v>
      </c>
      <c r="AE265" s="96" t="e">
        <f>IF(Table134237122[[#This Row],[Date]]="",#N/A,IF(Table134237122[[#This Row],[Date]]&lt;$BS$26,#N/A,$BP$26))</f>
        <v>#N/A</v>
      </c>
      <c r="AF265" s="97">
        <f>MAX(Table134237122[Cohort Size])*2</f>
        <v>1264</v>
      </c>
      <c r="AG265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5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5" s="100" t="e">
        <f>IF(Table134237122[[#This Row],[Mean Change]]=1,(Table134237122[[#This Row],[Standard Deviation]]*3)+$T265,#N/A)</f>
        <v>#N/A</v>
      </c>
      <c r="AJ265" s="100" t="e">
        <f>IF(Table134237122[[#This Row],[Mean Change]]=1,$T265-(Table134237122[[#This Row],[Standard Deviation]]*3),#N/A)</f>
        <v>#N/A</v>
      </c>
      <c r="AK265" s="100" t="e">
        <f>IF(Table134237122[[#This Row],[Mean Change]]=2,(Table134237122[[#This Row],[Standard Deviation]]*3)+$T265,#N/A)</f>
        <v>#N/A</v>
      </c>
      <c r="AL265" s="100" t="e">
        <f>IF(Table134237122[[#This Row],[Mean Change]]=2,$T265-(Table134237122[[#This Row],[Standard Deviation]]*3),#N/A)</f>
        <v>#N/A</v>
      </c>
      <c r="AM265" s="100" t="e">
        <f>IF(Table134237122[[#This Row],[Mean Change]]=3,(Table134237122[[#This Row],[Standard Deviation]]*3)+$T265,#N/A)</f>
        <v>#N/A</v>
      </c>
      <c r="AN265" s="100" t="e">
        <f>IF(Table134237122[[#This Row],[Mean Change]]=3,$T265-(Table134237122[[#This Row],[Standard Deviation]]*3),#N/A)</f>
        <v>#N/A</v>
      </c>
      <c r="AO265" s="55">
        <v>0.71613171756220007</v>
      </c>
      <c r="AP265" s="55">
        <v>0.6952282824378001</v>
      </c>
      <c r="AQ265" s="100" t="e">
        <f>IF(Table134237122[[#This Row],[Mean Change]]=5,(Table134237122[[#This Row],[Standard Deviation]]*3)+$T265,#N/A)</f>
        <v>#N/A</v>
      </c>
      <c r="AR265" s="100" t="e">
        <f>IF(Table134237122[[#This Row],[Mean Change]]=5,$T265-(Table134237122[[#This Row],[Standard Deviation]]*3),#N/A)</f>
        <v>#N/A</v>
      </c>
    </row>
    <row r="266" spans="2:44" ht="12.75" customHeight="1" x14ac:dyDescent="0.25">
      <c r="B266" s="9"/>
      <c r="C266" s="80"/>
      <c r="D266" s="81"/>
      <c r="E266" s="91" t="e">
        <f>IF(Table134237122[[#This Row],[Variable Name]]="",#N/A,Table134237122[[#This Row],[Variable Name]])</f>
        <v>#N/A</v>
      </c>
      <c r="F266" s="92" t="str">
        <f>IFERROR(IF(Table134237122[[#This Row],[Variable Name]]="","",IF(AG265&lt;&gt;AG266,"",ABS(Table134237122[[#This Row],[Variable Name]]-C265))),"")</f>
        <v/>
      </c>
      <c r="G266" s="93" t="e">
        <f>IF(Table134237122[[#This Row],[Mean Change]]=1,AVERAGEIFS(Table134237122[MR],Table134237122[Mean Change],1),#N/A)</f>
        <v>#N/A</v>
      </c>
      <c r="H266" s="93" t="e">
        <f>IF(Table134237122[[#This Row],[Mean Change]]=2,AVERAGEIFS(Table134237122[MR],Table134237122[Mean Change],2),#N/A)</f>
        <v>#N/A</v>
      </c>
      <c r="I266" s="93" t="e">
        <f>IF(Table134237122[[#This Row],[Mean Change]]=3,AVERAGEIFS(Table134237122[MR],Table134237122[Mean Change],3),#N/A)</f>
        <v>#N/A</v>
      </c>
      <c r="J266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6" s="94" t="str">
        <f>IF(ISERROR(Table134237122[[#This Row],[Mean Change]]),"",IF(Table134237122[[#This Row],[Variable Name]]="","",IF(Table134237122[[#This Row],[Mean Change]]=1,Table134237122[Variable Name],"")))</f>
        <v/>
      </c>
      <c r="L266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6" s="94" t="str">
        <f>IF(ISERROR(Table134237122[[#This Row],[Mean Change]]),"",IF(Table134237122[[#This Row],[Variable Name]]="","",IF(Table134237122[[#This Row],[Mean Change]]=2,Table134237122[Variable Name],"")))</f>
        <v/>
      </c>
      <c r="N266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6" s="94" t="str">
        <f>IF(ISERROR(Table134237122[[#This Row],[Mean Change]]),"",IF(Table134237122[[#This Row],[Variable Name]]="","",IF(Table134237122[[#This Row],[Mean Change]]=3,Table134237122[Variable Name],"")))</f>
        <v/>
      </c>
      <c r="P266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6" s="94" t="str">
        <f>IF(ISERROR(Table134237122[[#This Row],[Mean Change]]),"",IF(Table134237122[[#This Row],[Variable Name]]="","",IF(Table134237122[[#This Row],[Mean Change]]=4,Table134237122[Variable Name],"")))</f>
        <v/>
      </c>
      <c r="R266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6" s="94" t="str">
        <f>IF(ISERROR(Table134237122[[#This Row],[Mean Change]]),"",IF(Table134237122[[#This Row],[Variable Name]]="","",IF(Table134237122[[#This Row],[Mean Change]]=5,Table134237122[Variable Name],"")))</f>
        <v/>
      </c>
      <c r="T266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6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6" s="96" t="e">
        <f>IF(Table134237122[[#This Row],[Mean Change]]=1,AVERAGEIFS(Table134237122[MR],Table134237122[MR],"&lt;"&amp;Table134237122[[#This Row],[UL MR]],Table134237122[Mean Change],1),#N/A)</f>
        <v>#N/A</v>
      </c>
      <c r="W266" s="96" t="e">
        <f>IF(Table134237122[[#This Row],[Mean Change]]=2,AVERAGEIFS(Table134237122[MR],Table134237122[MR],"&lt;"&amp;Table134237122[[#This Row],[UL MR]],Table134237122[Mean Change],2),#N/A)</f>
        <v>#N/A</v>
      </c>
      <c r="X266" s="96" t="e">
        <f>IF(Table134237122[[#This Row],[Mean Change]]=3,AVERAGEIFS(Table134237122[MR],Table134237122[MR],"&lt;"&amp;Table134237122[[#This Row],[UL MR]],Table134237122[Mean Change],3),#N/A)</f>
        <v>#N/A</v>
      </c>
      <c r="Y266" s="96" t="e">
        <f>Table134237122[[#This Row],[Process Mean]]+(2.66*Table134237122[[#This Row],[MR Bar]])</f>
        <v>#N/A</v>
      </c>
      <c r="Z266" s="96" t="e">
        <f>Table134237122[[#This Row],[2nd Mean]]+(2.66*Table134237122[[#This Row],[MR Bar 2]])</f>
        <v>#N/A</v>
      </c>
      <c r="AA266" s="96" t="e">
        <f>Table134237122[[#This Row],[3rd Mean]]+(2.66*Table134237122[[#This Row],[MR Bar 3]])</f>
        <v>#N/A</v>
      </c>
      <c r="AB266" s="96" t="e">
        <f>Table134237122[[#This Row],[Process Mean]]-(2.66*Table134237122[[#This Row],[MR Bar]])</f>
        <v>#N/A</v>
      </c>
      <c r="AC266" s="96" t="e">
        <f>Table134237122[[#This Row],[2nd Mean]]-(2.66*Table134237122[[#This Row],[MR Bar 2]])</f>
        <v>#N/A</v>
      </c>
      <c r="AD266" s="96" t="e">
        <f>Table134237122[[#This Row],[3rd Mean]]-(2.66*Table134237122[[#This Row],[MR Bar 3]])</f>
        <v>#N/A</v>
      </c>
      <c r="AE266" s="96" t="e">
        <f>IF(Table134237122[[#This Row],[Date]]="",#N/A,IF(Table134237122[[#This Row],[Date]]&lt;$BS$26,#N/A,$BP$26))</f>
        <v>#N/A</v>
      </c>
      <c r="AF266" s="97">
        <f>MAX(Table134237122[Cohort Size])*2</f>
        <v>1264</v>
      </c>
      <c r="AG266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6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6" s="100" t="e">
        <f>IF(Table134237122[[#This Row],[Mean Change]]=1,(Table134237122[[#This Row],[Standard Deviation]]*3)+$T266,#N/A)</f>
        <v>#N/A</v>
      </c>
      <c r="AJ266" s="100" t="e">
        <f>IF(Table134237122[[#This Row],[Mean Change]]=1,$T266-(Table134237122[[#This Row],[Standard Deviation]]*3),#N/A)</f>
        <v>#N/A</v>
      </c>
      <c r="AK266" s="100" t="e">
        <f>IF(Table134237122[[#This Row],[Mean Change]]=2,(Table134237122[[#This Row],[Standard Deviation]]*3)+$T266,#N/A)</f>
        <v>#N/A</v>
      </c>
      <c r="AL266" s="100" t="e">
        <f>IF(Table134237122[[#This Row],[Mean Change]]=2,$T266-(Table134237122[[#This Row],[Standard Deviation]]*3),#N/A)</f>
        <v>#N/A</v>
      </c>
      <c r="AM266" s="100" t="e">
        <f>IF(Table134237122[[#This Row],[Mean Change]]=3,(Table134237122[[#This Row],[Standard Deviation]]*3)+$T266,#N/A)</f>
        <v>#N/A</v>
      </c>
      <c r="AN266" s="100" t="e">
        <f>IF(Table134237122[[#This Row],[Mean Change]]=3,$T266-(Table134237122[[#This Row],[Standard Deviation]]*3),#N/A)</f>
        <v>#N/A</v>
      </c>
      <c r="AO266" s="55">
        <v>0.71613171756220007</v>
      </c>
      <c r="AP266" s="55">
        <v>0.6952282824378001</v>
      </c>
      <c r="AQ266" s="100" t="e">
        <f>IF(Table134237122[[#This Row],[Mean Change]]=5,(Table134237122[[#This Row],[Standard Deviation]]*3)+$T266,#N/A)</f>
        <v>#N/A</v>
      </c>
      <c r="AR266" s="100" t="e">
        <f>IF(Table134237122[[#This Row],[Mean Change]]=5,$T266-(Table134237122[[#This Row],[Standard Deviation]]*3),#N/A)</f>
        <v>#N/A</v>
      </c>
    </row>
    <row r="267" spans="2:44" ht="12.75" customHeight="1" x14ac:dyDescent="0.25">
      <c r="B267" s="9"/>
      <c r="C267" s="80"/>
      <c r="D267" s="81"/>
      <c r="E267" s="91" t="e">
        <f>IF(Table134237122[[#This Row],[Variable Name]]="",#N/A,Table134237122[[#This Row],[Variable Name]])</f>
        <v>#N/A</v>
      </c>
      <c r="F267" s="92" t="str">
        <f>IFERROR(IF(Table134237122[[#This Row],[Variable Name]]="","",IF(AG266&lt;&gt;AG267,"",ABS(Table134237122[[#This Row],[Variable Name]]-C266))),"")</f>
        <v/>
      </c>
      <c r="G267" s="93" t="e">
        <f>IF(Table134237122[[#This Row],[Mean Change]]=1,AVERAGEIFS(Table134237122[MR],Table134237122[Mean Change],1),#N/A)</f>
        <v>#N/A</v>
      </c>
      <c r="H267" s="93" t="e">
        <f>IF(Table134237122[[#This Row],[Mean Change]]=2,AVERAGEIFS(Table134237122[MR],Table134237122[Mean Change],2),#N/A)</f>
        <v>#N/A</v>
      </c>
      <c r="I267" s="93" t="e">
        <f>IF(Table134237122[[#This Row],[Mean Change]]=3,AVERAGEIFS(Table134237122[MR],Table134237122[Mean Change],3),#N/A)</f>
        <v>#N/A</v>
      </c>
      <c r="J267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7" s="94" t="str">
        <f>IF(ISERROR(Table134237122[[#This Row],[Mean Change]]),"",IF(Table134237122[[#This Row],[Variable Name]]="","",IF(Table134237122[[#This Row],[Mean Change]]=1,Table134237122[Variable Name],"")))</f>
        <v/>
      </c>
      <c r="L267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7" s="94" t="str">
        <f>IF(ISERROR(Table134237122[[#This Row],[Mean Change]]),"",IF(Table134237122[[#This Row],[Variable Name]]="","",IF(Table134237122[[#This Row],[Mean Change]]=2,Table134237122[Variable Name],"")))</f>
        <v/>
      </c>
      <c r="N267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7" s="94" t="str">
        <f>IF(ISERROR(Table134237122[[#This Row],[Mean Change]]),"",IF(Table134237122[[#This Row],[Variable Name]]="","",IF(Table134237122[[#This Row],[Mean Change]]=3,Table134237122[Variable Name],"")))</f>
        <v/>
      </c>
      <c r="P267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7" s="94" t="str">
        <f>IF(ISERROR(Table134237122[[#This Row],[Mean Change]]),"",IF(Table134237122[[#This Row],[Variable Name]]="","",IF(Table134237122[[#This Row],[Mean Change]]=4,Table134237122[Variable Name],"")))</f>
        <v/>
      </c>
      <c r="R267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7" s="94" t="str">
        <f>IF(ISERROR(Table134237122[[#This Row],[Mean Change]]),"",IF(Table134237122[[#This Row],[Variable Name]]="","",IF(Table134237122[[#This Row],[Mean Change]]=5,Table134237122[Variable Name],"")))</f>
        <v/>
      </c>
      <c r="T267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7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7" s="96" t="e">
        <f>IF(Table134237122[[#This Row],[Mean Change]]=1,AVERAGEIFS(Table134237122[MR],Table134237122[MR],"&lt;"&amp;Table134237122[[#This Row],[UL MR]],Table134237122[Mean Change],1),#N/A)</f>
        <v>#N/A</v>
      </c>
      <c r="W267" s="96" t="e">
        <f>IF(Table134237122[[#This Row],[Mean Change]]=2,AVERAGEIFS(Table134237122[MR],Table134237122[MR],"&lt;"&amp;Table134237122[[#This Row],[UL MR]],Table134237122[Mean Change],2),#N/A)</f>
        <v>#N/A</v>
      </c>
      <c r="X267" s="96" t="e">
        <f>IF(Table134237122[[#This Row],[Mean Change]]=3,AVERAGEIFS(Table134237122[MR],Table134237122[MR],"&lt;"&amp;Table134237122[[#This Row],[UL MR]],Table134237122[Mean Change],3),#N/A)</f>
        <v>#N/A</v>
      </c>
      <c r="Y267" s="96" t="e">
        <f>Table134237122[[#This Row],[Process Mean]]+(2.66*Table134237122[[#This Row],[MR Bar]])</f>
        <v>#N/A</v>
      </c>
      <c r="Z267" s="96" t="e">
        <f>Table134237122[[#This Row],[2nd Mean]]+(2.66*Table134237122[[#This Row],[MR Bar 2]])</f>
        <v>#N/A</v>
      </c>
      <c r="AA267" s="96" t="e">
        <f>Table134237122[[#This Row],[3rd Mean]]+(2.66*Table134237122[[#This Row],[MR Bar 3]])</f>
        <v>#N/A</v>
      </c>
      <c r="AB267" s="96" t="e">
        <f>Table134237122[[#This Row],[Process Mean]]-(2.66*Table134237122[[#This Row],[MR Bar]])</f>
        <v>#N/A</v>
      </c>
      <c r="AC267" s="96" t="e">
        <f>Table134237122[[#This Row],[2nd Mean]]-(2.66*Table134237122[[#This Row],[MR Bar 2]])</f>
        <v>#N/A</v>
      </c>
      <c r="AD267" s="96" t="e">
        <f>Table134237122[[#This Row],[3rd Mean]]-(2.66*Table134237122[[#This Row],[MR Bar 3]])</f>
        <v>#N/A</v>
      </c>
      <c r="AE267" s="96" t="e">
        <f>IF(Table134237122[[#This Row],[Date]]="",#N/A,IF(Table134237122[[#This Row],[Date]]&lt;$BS$26,#N/A,$BP$26))</f>
        <v>#N/A</v>
      </c>
      <c r="AF267" s="97">
        <f>MAX(Table134237122[Cohort Size])*2</f>
        <v>1264</v>
      </c>
      <c r="AG267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7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7" s="100" t="e">
        <f>IF(Table134237122[[#This Row],[Mean Change]]=1,(Table134237122[[#This Row],[Standard Deviation]]*3)+$T267,#N/A)</f>
        <v>#N/A</v>
      </c>
      <c r="AJ267" s="100" t="e">
        <f>IF(Table134237122[[#This Row],[Mean Change]]=1,$T267-(Table134237122[[#This Row],[Standard Deviation]]*3),#N/A)</f>
        <v>#N/A</v>
      </c>
      <c r="AK267" s="100" t="e">
        <f>IF(Table134237122[[#This Row],[Mean Change]]=2,(Table134237122[[#This Row],[Standard Deviation]]*3)+$T267,#N/A)</f>
        <v>#N/A</v>
      </c>
      <c r="AL267" s="100" t="e">
        <f>IF(Table134237122[[#This Row],[Mean Change]]=2,$T267-(Table134237122[[#This Row],[Standard Deviation]]*3),#N/A)</f>
        <v>#N/A</v>
      </c>
      <c r="AM267" s="100" t="e">
        <f>IF(Table134237122[[#This Row],[Mean Change]]=3,(Table134237122[[#This Row],[Standard Deviation]]*3)+$T267,#N/A)</f>
        <v>#N/A</v>
      </c>
      <c r="AN267" s="100" t="e">
        <f>IF(Table134237122[[#This Row],[Mean Change]]=3,$T267-(Table134237122[[#This Row],[Standard Deviation]]*3),#N/A)</f>
        <v>#N/A</v>
      </c>
      <c r="AO267" s="55">
        <v>0.71613171756220007</v>
      </c>
      <c r="AP267" s="55">
        <v>0.6952282824378001</v>
      </c>
      <c r="AQ267" s="100" t="e">
        <f>IF(Table134237122[[#This Row],[Mean Change]]=5,(Table134237122[[#This Row],[Standard Deviation]]*3)+$T267,#N/A)</f>
        <v>#N/A</v>
      </c>
      <c r="AR267" s="100" t="e">
        <f>IF(Table134237122[[#This Row],[Mean Change]]=5,$T267-(Table134237122[[#This Row],[Standard Deviation]]*3),#N/A)</f>
        <v>#N/A</v>
      </c>
    </row>
    <row r="268" spans="2:44" ht="12.75" customHeight="1" x14ac:dyDescent="0.25">
      <c r="B268" s="9"/>
      <c r="C268" s="80"/>
      <c r="D268" s="81"/>
      <c r="E268" s="91" t="e">
        <f>IF(Table134237122[[#This Row],[Variable Name]]="",#N/A,Table134237122[[#This Row],[Variable Name]])</f>
        <v>#N/A</v>
      </c>
      <c r="F268" s="92" t="str">
        <f>IFERROR(IF(Table134237122[[#This Row],[Variable Name]]="","",IF(AG267&lt;&gt;AG268,"",ABS(Table134237122[[#This Row],[Variable Name]]-C267))),"")</f>
        <v/>
      </c>
      <c r="G268" s="93" t="e">
        <f>IF(Table134237122[[#This Row],[Mean Change]]=1,AVERAGEIFS(Table134237122[MR],Table134237122[Mean Change],1),#N/A)</f>
        <v>#N/A</v>
      </c>
      <c r="H268" s="93" t="e">
        <f>IF(Table134237122[[#This Row],[Mean Change]]=2,AVERAGEIFS(Table134237122[MR],Table134237122[Mean Change],2),#N/A)</f>
        <v>#N/A</v>
      </c>
      <c r="I268" s="93" t="e">
        <f>IF(Table134237122[[#This Row],[Mean Change]]=3,AVERAGEIFS(Table134237122[MR],Table134237122[Mean Change],3),#N/A)</f>
        <v>#N/A</v>
      </c>
      <c r="J268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8" s="94" t="str">
        <f>IF(ISERROR(Table134237122[[#This Row],[Mean Change]]),"",IF(Table134237122[[#This Row],[Variable Name]]="","",IF(Table134237122[[#This Row],[Mean Change]]=1,Table134237122[Variable Name],"")))</f>
        <v/>
      </c>
      <c r="L268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8" s="94" t="str">
        <f>IF(ISERROR(Table134237122[[#This Row],[Mean Change]]),"",IF(Table134237122[[#This Row],[Variable Name]]="","",IF(Table134237122[[#This Row],[Mean Change]]=2,Table134237122[Variable Name],"")))</f>
        <v/>
      </c>
      <c r="N268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8" s="94" t="str">
        <f>IF(ISERROR(Table134237122[[#This Row],[Mean Change]]),"",IF(Table134237122[[#This Row],[Variable Name]]="","",IF(Table134237122[[#This Row],[Mean Change]]=3,Table134237122[Variable Name],"")))</f>
        <v/>
      </c>
      <c r="P268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8" s="94" t="str">
        <f>IF(ISERROR(Table134237122[[#This Row],[Mean Change]]),"",IF(Table134237122[[#This Row],[Variable Name]]="","",IF(Table134237122[[#This Row],[Mean Change]]=4,Table134237122[Variable Name],"")))</f>
        <v/>
      </c>
      <c r="R268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8" s="94" t="str">
        <f>IF(ISERROR(Table134237122[[#This Row],[Mean Change]]),"",IF(Table134237122[[#This Row],[Variable Name]]="","",IF(Table134237122[[#This Row],[Mean Change]]=5,Table134237122[Variable Name],"")))</f>
        <v/>
      </c>
      <c r="T268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8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8" s="96" t="e">
        <f>IF(Table134237122[[#This Row],[Mean Change]]=1,AVERAGEIFS(Table134237122[MR],Table134237122[MR],"&lt;"&amp;Table134237122[[#This Row],[UL MR]],Table134237122[Mean Change],1),#N/A)</f>
        <v>#N/A</v>
      </c>
      <c r="W268" s="96" t="e">
        <f>IF(Table134237122[[#This Row],[Mean Change]]=2,AVERAGEIFS(Table134237122[MR],Table134237122[MR],"&lt;"&amp;Table134237122[[#This Row],[UL MR]],Table134237122[Mean Change],2),#N/A)</f>
        <v>#N/A</v>
      </c>
      <c r="X268" s="96" t="e">
        <f>IF(Table134237122[[#This Row],[Mean Change]]=3,AVERAGEIFS(Table134237122[MR],Table134237122[MR],"&lt;"&amp;Table134237122[[#This Row],[UL MR]],Table134237122[Mean Change],3),#N/A)</f>
        <v>#N/A</v>
      </c>
      <c r="Y268" s="96" t="e">
        <f>Table134237122[[#This Row],[Process Mean]]+(2.66*Table134237122[[#This Row],[MR Bar]])</f>
        <v>#N/A</v>
      </c>
      <c r="Z268" s="96" t="e">
        <f>Table134237122[[#This Row],[2nd Mean]]+(2.66*Table134237122[[#This Row],[MR Bar 2]])</f>
        <v>#N/A</v>
      </c>
      <c r="AA268" s="96" t="e">
        <f>Table134237122[[#This Row],[3rd Mean]]+(2.66*Table134237122[[#This Row],[MR Bar 3]])</f>
        <v>#N/A</v>
      </c>
      <c r="AB268" s="96" t="e">
        <f>Table134237122[[#This Row],[Process Mean]]-(2.66*Table134237122[[#This Row],[MR Bar]])</f>
        <v>#N/A</v>
      </c>
      <c r="AC268" s="96" t="e">
        <f>Table134237122[[#This Row],[2nd Mean]]-(2.66*Table134237122[[#This Row],[MR Bar 2]])</f>
        <v>#N/A</v>
      </c>
      <c r="AD268" s="96" t="e">
        <f>Table134237122[[#This Row],[3rd Mean]]-(2.66*Table134237122[[#This Row],[MR Bar 3]])</f>
        <v>#N/A</v>
      </c>
      <c r="AE268" s="96" t="e">
        <f>IF(Table134237122[[#This Row],[Date]]="",#N/A,IF(Table134237122[[#This Row],[Date]]&lt;$BS$26,#N/A,$BP$26))</f>
        <v>#N/A</v>
      </c>
      <c r="AF268" s="97">
        <f>MAX(Table134237122[Cohort Size])*2</f>
        <v>1264</v>
      </c>
      <c r="AG268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8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8" s="100" t="e">
        <f>IF(Table134237122[[#This Row],[Mean Change]]=1,(Table134237122[[#This Row],[Standard Deviation]]*3)+$T268,#N/A)</f>
        <v>#N/A</v>
      </c>
      <c r="AJ268" s="100" t="e">
        <f>IF(Table134237122[[#This Row],[Mean Change]]=1,$T268-(Table134237122[[#This Row],[Standard Deviation]]*3),#N/A)</f>
        <v>#N/A</v>
      </c>
      <c r="AK268" s="100" t="e">
        <f>IF(Table134237122[[#This Row],[Mean Change]]=2,(Table134237122[[#This Row],[Standard Deviation]]*3)+$T268,#N/A)</f>
        <v>#N/A</v>
      </c>
      <c r="AL268" s="100" t="e">
        <f>IF(Table134237122[[#This Row],[Mean Change]]=2,$T268-(Table134237122[[#This Row],[Standard Deviation]]*3),#N/A)</f>
        <v>#N/A</v>
      </c>
      <c r="AM268" s="100" t="e">
        <f>IF(Table134237122[[#This Row],[Mean Change]]=3,(Table134237122[[#This Row],[Standard Deviation]]*3)+$T268,#N/A)</f>
        <v>#N/A</v>
      </c>
      <c r="AN268" s="100" t="e">
        <f>IF(Table134237122[[#This Row],[Mean Change]]=3,$T268-(Table134237122[[#This Row],[Standard Deviation]]*3),#N/A)</f>
        <v>#N/A</v>
      </c>
      <c r="AO268" s="55">
        <v>0.71613171756220007</v>
      </c>
      <c r="AP268" s="55">
        <v>0.6952282824378001</v>
      </c>
      <c r="AQ268" s="100" t="e">
        <f>IF(Table134237122[[#This Row],[Mean Change]]=5,(Table134237122[[#This Row],[Standard Deviation]]*3)+$T268,#N/A)</f>
        <v>#N/A</v>
      </c>
      <c r="AR268" s="100" t="e">
        <f>IF(Table134237122[[#This Row],[Mean Change]]=5,$T268-(Table134237122[[#This Row],[Standard Deviation]]*3),#N/A)</f>
        <v>#N/A</v>
      </c>
    </row>
    <row r="269" spans="2:44" ht="12.75" customHeight="1" x14ac:dyDescent="0.25">
      <c r="B269" s="9"/>
      <c r="C269" s="80"/>
      <c r="D269" s="81"/>
      <c r="E269" s="91" t="e">
        <f>IF(Table134237122[[#This Row],[Variable Name]]="",#N/A,Table134237122[[#This Row],[Variable Name]])</f>
        <v>#N/A</v>
      </c>
      <c r="F269" s="92" t="str">
        <f>IFERROR(IF(Table134237122[[#This Row],[Variable Name]]="","",IF(AG268&lt;&gt;AG269,"",ABS(Table134237122[[#This Row],[Variable Name]]-C268))),"")</f>
        <v/>
      </c>
      <c r="G269" s="93" t="e">
        <f>IF(Table134237122[[#This Row],[Mean Change]]=1,AVERAGEIFS(Table134237122[MR],Table134237122[Mean Change],1),#N/A)</f>
        <v>#N/A</v>
      </c>
      <c r="H269" s="93" t="e">
        <f>IF(Table134237122[[#This Row],[Mean Change]]=2,AVERAGEIFS(Table134237122[MR],Table134237122[Mean Change],2),#N/A)</f>
        <v>#N/A</v>
      </c>
      <c r="I269" s="93" t="e">
        <f>IF(Table134237122[[#This Row],[Mean Change]]=3,AVERAGEIFS(Table134237122[MR],Table134237122[Mean Change],3),#N/A)</f>
        <v>#N/A</v>
      </c>
      <c r="J269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69" s="94" t="str">
        <f>IF(ISERROR(Table134237122[[#This Row],[Mean Change]]),"",IF(Table134237122[[#This Row],[Variable Name]]="","",IF(Table134237122[[#This Row],[Mean Change]]=1,Table134237122[Variable Name],"")))</f>
        <v/>
      </c>
      <c r="L269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69" s="94" t="str">
        <f>IF(ISERROR(Table134237122[[#This Row],[Mean Change]]),"",IF(Table134237122[[#This Row],[Variable Name]]="","",IF(Table134237122[[#This Row],[Mean Change]]=2,Table134237122[Variable Name],"")))</f>
        <v/>
      </c>
      <c r="N269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69" s="94" t="str">
        <f>IF(ISERROR(Table134237122[[#This Row],[Mean Change]]),"",IF(Table134237122[[#This Row],[Variable Name]]="","",IF(Table134237122[[#This Row],[Mean Change]]=3,Table134237122[Variable Name],"")))</f>
        <v/>
      </c>
      <c r="P269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69" s="94" t="str">
        <f>IF(ISERROR(Table134237122[[#This Row],[Mean Change]]),"",IF(Table134237122[[#This Row],[Variable Name]]="","",IF(Table134237122[[#This Row],[Mean Change]]=4,Table134237122[Variable Name],"")))</f>
        <v/>
      </c>
      <c r="R269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69" s="94" t="str">
        <f>IF(ISERROR(Table134237122[[#This Row],[Mean Change]]),"",IF(Table134237122[[#This Row],[Variable Name]]="","",IF(Table134237122[[#This Row],[Mean Change]]=5,Table134237122[Variable Name],"")))</f>
        <v/>
      </c>
      <c r="T269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69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69" s="96" t="e">
        <f>IF(Table134237122[[#This Row],[Mean Change]]=1,AVERAGEIFS(Table134237122[MR],Table134237122[MR],"&lt;"&amp;Table134237122[[#This Row],[UL MR]],Table134237122[Mean Change],1),#N/A)</f>
        <v>#N/A</v>
      </c>
      <c r="W269" s="96" t="e">
        <f>IF(Table134237122[[#This Row],[Mean Change]]=2,AVERAGEIFS(Table134237122[MR],Table134237122[MR],"&lt;"&amp;Table134237122[[#This Row],[UL MR]],Table134237122[Mean Change],2),#N/A)</f>
        <v>#N/A</v>
      </c>
      <c r="X269" s="96" t="e">
        <f>IF(Table134237122[[#This Row],[Mean Change]]=3,AVERAGEIFS(Table134237122[MR],Table134237122[MR],"&lt;"&amp;Table134237122[[#This Row],[UL MR]],Table134237122[Mean Change],3),#N/A)</f>
        <v>#N/A</v>
      </c>
      <c r="Y269" s="96" t="e">
        <f>Table134237122[[#This Row],[Process Mean]]+(2.66*Table134237122[[#This Row],[MR Bar]])</f>
        <v>#N/A</v>
      </c>
      <c r="Z269" s="96" t="e">
        <f>Table134237122[[#This Row],[2nd Mean]]+(2.66*Table134237122[[#This Row],[MR Bar 2]])</f>
        <v>#N/A</v>
      </c>
      <c r="AA269" s="96" t="e">
        <f>Table134237122[[#This Row],[3rd Mean]]+(2.66*Table134237122[[#This Row],[MR Bar 3]])</f>
        <v>#N/A</v>
      </c>
      <c r="AB269" s="96" t="e">
        <f>Table134237122[[#This Row],[Process Mean]]-(2.66*Table134237122[[#This Row],[MR Bar]])</f>
        <v>#N/A</v>
      </c>
      <c r="AC269" s="96" t="e">
        <f>Table134237122[[#This Row],[2nd Mean]]-(2.66*Table134237122[[#This Row],[MR Bar 2]])</f>
        <v>#N/A</v>
      </c>
      <c r="AD269" s="96" t="e">
        <f>Table134237122[[#This Row],[3rd Mean]]-(2.66*Table134237122[[#This Row],[MR Bar 3]])</f>
        <v>#N/A</v>
      </c>
      <c r="AE269" s="96" t="e">
        <f>IF(Table134237122[[#This Row],[Date]]="",#N/A,IF(Table134237122[[#This Row],[Date]]&lt;$BS$26,#N/A,$BP$26))</f>
        <v>#N/A</v>
      </c>
      <c r="AF269" s="97">
        <f>MAX(Table134237122[Cohort Size])*2</f>
        <v>1264</v>
      </c>
      <c r="AG269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69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69" s="100" t="e">
        <f>IF(Table134237122[[#This Row],[Mean Change]]=1,(Table134237122[[#This Row],[Standard Deviation]]*3)+$T269,#N/A)</f>
        <v>#N/A</v>
      </c>
      <c r="AJ269" s="100" t="e">
        <f>IF(Table134237122[[#This Row],[Mean Change]]=1,$T269-(Table134237122[[#This Row],[Standard Deviation]]*3),#N/A)</f>
        <v>#N/A</v>
      </c>
      <c r="AK269" s="100" t="e">
        <f>IF(Table134237122[[#This Row],[Mean Change]]=2,(Table134237122[[#This Row],[Standard Deviation]]*3)+$T269,#N/A)</f>
        <v>#N/A</v>
      </c>
      <c r="AL269" s="100" t="e">
        <f>IF(Table134237122[[#This Row],[Mean Change]]=2,$T269-(Table134237122[[#This Row],[Standard Deviation]]*3),#N/A)</f>
        <v>#N/A</v>
      </c>
      <c r="AM269" s="100" t="e">
        <f>IF(Table134237122[[#This Row],[Mean Change]]=3,(Table134237122[[#This Row],[Standard Deviation]]*3)+$T269,#N/A)</f>
        <v>#N/A</v>
      </c>
      <c r="AN269" s="100" t="e">
        <f>IF(Table134237122[[#This Row],[Mean Change]]=3,$T269-(Table134237122[[#This Row],[Standard Deviation]]*3),#N/A)</f>
        <v>#N/A</v>
      </c>
      <c r="AO269" s="55">
        <v>0.71613171756220007</v>
      </c>
      <c r="AP269" s="55">
        <v>0.6952282824378001</v>
      </c>
      <c r="AQ269" s="100" t="e">
        <f>IF(Table134237122[[#This Row],[Mean Change]]=5,(Table134237122[[#This Row],[Standard Deviation]]*3)+$T269,#N/A)</f>
        <v>#N/A</v>
      </c>
      <c r="AR269" s="100" t="e">
        <f>IF(Table134237122[[#This Row],[Mean Change]]=5,$T269-(Table134237122[[#This Row],[Standard Deviation]]*3),#N/A)</f>
        <v>#N/A</v>
      </c>
    </row>
    <row r="270" spans="2:44" ht="12.75" customHeight="1" x14ac:dyDescent="0.25">
      <c r="B270" s="9"/>
      <c r="C270" s="80"/>
      <c r="D270" s="81"/>
      <c r="E270" s="91" t="e">
        <f>IF(Table134237122[[#This Row],[Variable Name]]="",#N/A,Table134237122[[#This Row],[Variable Name]])</f>
        <v>#N/A</v>
      </c>
      <c r="F270" s="92" t="str">
        <f>IFERROR(IF(Table134237122[[#This Row],[Variable Name]]="","",IF(AG269&lt;&gt;AG270,"",ABS(Table134237122[[#This Row],[Variable Name]]-C269))),"")</f>
        <v/>
      </c>
      <c r="G270" s="93" t="e">
        <f>IF(Table134237122[[#This Row],[Mean Change]]=1,AVERAGEIFS(Table134237122[MR],Table134237122[Mean Change],1),#N/A)</f>
        <v>#N/A</v>
      </c>
      <c r="H270" s="93" t="e">
        <f>IF(Table134237122[[#This Row],[Mean Change]]=2,AVERAGEIFS(Table134237122[MR],Table134237122[Mean Change],2),#N/A)</f>
        <v>#N/A</v>
      </c>
      <c r="I270" s="93" t="e">
        <f>IF(Table134237122[[#This Row],[Mean Change]]=3,AVERAGEIFS(Table134237122[MR],Table134237122[Mean Change],3),#N/A)</f>
        <v>#N/A</v>
      </c>
      <c r="J27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0" s="94" t="str">
        <f>IF(ISERROR(Table134237122[[#This Row],[Mean Change]]),"",IF(Table134237122[[#This Row],[Variable Name]]="","",IF(Table134237122[[#This Row],[Mean Change]]=1,Table134237122[Variable Name],"")))</f>
        <v/>
      </c>
      <c r="L27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0" s="94" t="str">
        <f>IF(ISERROR(Table134237122[[#This Row],[Mean Change]]),"",IF(Table134237122[[#This Row],[Variable Name]]="","",IF(Table134237122[[#This Row],[Mean Change]]=2,Table134237122[Variable Name],"")))</f>
        <v/>
      </c>
      <c r="N27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0" s="94" t="str">
        <f>IF(ISERROR(Table134237122[[#This Row],[Mean Change]]),"",IF(Table134237122[[#This Row],[Variable Name]]="","",IF(Table134237122[[#This Row],[Mean Change]]=3,Table134237122[Variable Name],"")))</f>
        <v/>
      </c>
      <c r="P27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0" s="94" t="str">
        <f>IF(ISERROR(Table134237122[[#This Row],[Mean Change]]),"",IF(Table134237122[[#This Row],[Variable Name]]="","",IF(Table134237122[[#This Row],[Mean Change]]=4,Table134237122[Variable Name],"")))</f>
        <v/>
      </c>
      <c r="R27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0" s="94" t="str">
        <f>IF(ISERROR(Table134237122[[#This Row],[Mean Change]]),"",IF(Table134237122[[#This Row],[Variable Name]]="","",IF(Table134237122[[#This Row],[Mean Change]]=5,Table134237122[Variable Name],"")))</f>
        <v/>
      </c>
      <c r="T27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0" s="96" t="e">
        <f>IF(Table134237122[[#This Row],[Mean Change]]=1,AVERAGEIFS(Table134237122[MR],Table134237122[MR],"&lt;"&amp;Table134237122[[#This Row],[UL MR]],Table134237122[Mean Change],1),#N/A)</f>
        <v>#N/A</v>
      </c>
      <c r="W270" s="96" t="e">
        <f>IF(Table134237122[[#This Row],[Mean Change]]=2,AVERAGEIFS(Table134237122[MR],Table134237122[MR],"&lt;"&amp;Table134237122[[#This Row],[UL MR]],Table134237122[Mean Change],2),#N/A)</f>
        <v>#N/A</v>
      </c>
      <c r="X270" s="96" t="e">
        <f>IF(Table134237122[[#This Row],[Mean Change]]=3,AVERAGEIFS(Table134237122[MR],Table134237122[MR],"&lt;"&amp;Table134237122[[#This Row],[UL MR]],Table134237122[Mean Change],3),#N/A)</f>
        <v>#N/A</v>
      </c>
      <c r="Y270" s="96" t="e">
        <f>Table134237122[[#This Row],[Process Mean]]+(2.66*Table134237122[[#This Row],[MR Bar]])</f>
        <v>#N/A</v>
      </c>
      <c r="Z270" s="96" t="e">
        <f>Table134237122[[#This Row],[2nd Mean]]+(2.66*Table134237122[[#This Row],[MR Bar 2]])</f>
        <v>#N/A</v>
      </c>
      <c r="AA270" s="96" t="e">
        <f>Table134237122[[#This Row],[3rd Mean]]+(2.66*Table134237122[[#This Row],[MR Bar 3]])</f>
        <v>#N/A</v>
      </c>
      <c r="AB270" s="96" t="e">
        <f>Table134237122[[#This Row],[Process Mean]]-(2.66*Table134237122[[#This Row],[MR Bar]])</f>
        <v>#N/A</v>
      </c>
      <c r="AC270" s="96" t="e">
        <f>Table134237122[[#This Row],[2nd Mean]]-(2.66*Table134237122[[#This Row],[MR Bar 2]])</f>
        <v>#N/A</v>
      </c>
      <c r="AD270" s="96" t="e">
        <f>Table134237122[[#This Row],[3rd Mean]]-(2.66*Table134237122[[#This Row],[MR Bar 3]])</f>
        <v>#N/A</v>
      </c>
      <c r="AE270" s="96" t="e">
        <f>IF(Table134237122[[#This Row],[Date]]="",#N/A,IF(Table134237122[[#This Row],[Date]]&lt;$BS$26,#N/A,$BP$26))</f>
        <v>#N/A</v>
      </c>
      <c r="AF270" s="97">
        <f>MAX(Table134237122[Cohort Size])*2</f>
        <v>1264</v>
      </c>
      <c r="AG27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0" s="100" t="e">
        <f>IF(Table134237122[[#This Row],[Mean Change]]=1,(Table134237122[[#This Row],[Standard Deviation]]*3)+$T270,#N/A)</f>
        <v>#N/A</v>
      </c>
      <c r="AJ270" s="100" t="e">
        <f>IF(Table134237122[[#This Row],[Mean Change]]=1,$T270-(Table134237122[[#This Row],[Standard Deviation]]*3),#N/A)</f>
        <v>#N/A</v>
      </c>
      <c r="AK270" s="100" t="e">
        <f>IF(Table134237122[[#This Row],[Mean Change]]=2,(Table134237122[[#This Row],[Standard Deviation]]*3)+$T270,#N/A)</f>
        <v>#N/A</v>
      </c>
      <c r="AL270" s="100" t="e">
        <f>IF(Table134237122[[#This Row],[Mean Change]]=2,$T270-(Table134237122[[#This Row],[Standard Deviation]]*3),#N/A)</f>
        <v>#N/A</v>
      </c>
      <c r="AM270" s="100" t="e">
        <f>IF(Table134237122[[#This Row],[Mean Change]]=3,(Table134237122[[#This Row],[Standard Deviation]]*3)+$T270,#N/A)</f>
        <v>#N/A</v>
      </c>
      <c r="AN270" s="100" t="e">
        <f>IF(Table134237122[[#This Row],[Mean Change]]=3,$T270-(Table134237122[[#This Row],[Standard Deviation]]*3),#N/A)</f>
        <v>#N/A</v>
      </c>
      <c r="AO270" s="55">
        <v>0.71613171756220007</v>
      </c>
      <c r="AP270" s="55">
        <v>0.6952282824378001</v>
      </c>
      <c r="AQ270" s="100" t="e">
        <f>IF(Table134237122[[#This Row],[Mean Change]]=5,(Table134237122[[#This Row],[Standard Deviation]]*3)+$T270,#N/A)</f>
        <v>#N/A</v>
      </c>
      <c r="AR270" s="100" t="e">
        <f>IF(Table134237122[[#This Row],[Mean Change]]=5,$T270-(Table134237122[[#This Row],[Standard Deviation]]*3),#N/A)</f>
        <v>#N/A</v>
      </c>
    </row>
    <row r="271" spans="2:44" ht="12.75" customHeight="1" x14ac:dyDescent="0.25">
      <c r="B271" s="9"/>
      <c r="C271" s="80"/>
      <c r="D271" s="81"/>
      <c r="E271" s="91" t="e">
        <f>IF(Table134237122[[#This Row],[Variable Name]]="",#N/A,Table134237122[[#This Row],[Variable Name]])</f>
        <v>#N/A</v>
      </c>
      <c r="F271" s="92" t="str">
        <f>IFERROR(IF(Table134237122[[#This Row],[Variable Name]]="","",IF(AG270&lt;&gt;AG271,"",ABS(Table134237122[[#This Row],[Variable Name]]-C270))),"")</f>
        <v/>
      </c>
      <c r="G271" s="93" t="e">
        <f>IF(Table134237122[[#This Row],[Mean Change]]=1,AVERAGEIFS(Table134237122[MR],Table134237122[Mean Change],1),#N/A)</f>
        <v>#N/A</v>
      </c>
      <c r="H271" s="93" t="e">
        <f>IF(Table134237122[[#This Row],[Mean Change]]=2,AVERAGEIFS(Table134237122[MR],Table134237122[Mean Change],2),#N/A)</f>
        <v>#N/A</v>
      </c>
      <c r="I271" s="93" t="e">
        <f>IF(Table134237122[[#This Row],[Mean Change]]=3,AVERAGEIFS(Table134237122[MR],Table134237122[Mean Change],3),#N/A)</f>
        <v>#N/A</v>
      </c>
      <c r="J27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1" s="94" t="str">
        <f>IF(ISERROR(Table134237122[[#This Row],[Mean Change]]),"",IF(Table134237122[[#This Row],[Variable Name]]="","",IF(Table134237122[[#This Row],[Mean Change]]=1,Table134237122[Variable Name],"")))</f>
        <v/>
      </c>
      <c r="L27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1" s="94" t="str">
        <f>IF(ISERROR(Table134237122[[#This Row],[Mean Change]]),"",IF(Table134237122[[#This Row],[Variable Name]]="","",IF(Table134237122[[#This Row],[Mean Change]]=2,Table134237122[Variable Name],"")))</f>
        <v/>
      </c>
      <c r="N27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1" s="94" t="str">
        <f>IF(ISERROR(Table134237122[[#This Row],[Mean Change]]),"",IF(Table134237122[[#This Row],[Variable Name]]="","",IF(Table134237122[[#This Row],[Mean Change]]=3,Table134237122[Variable Name],"")))</f>
        <v/>
      </c>
      <c r="P27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1" s="94" t="str">
        <f>IF(ISERROR(Table134237122[[#This Row],[Mean Change]]),"",IF(Table134237122[[#This Row],[Variable Name]]="","",IF(Table134237122[[#This Row],[Mean Change]]=4,Table134237122[Variable Name],"")))</f>
        <v/>
      </c>
      <c r="R27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1" s="94" t="str">
        <f>IF(ISERROR(Table134237122[[#This Row],[Mean Change]]),"",IF(Table134237122[[#This Row],[Variable Name]]="","",IF(Table134237122[[#This Row],[Mean Change]]=5,Table134237122[Variable Name],"")))</f>
        <v/>
      </c>
      <c r="T27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1" s="96" t="e">
        <f>IF(Table134237122[[#This Row],[Mean Change]]=1,AVERAGEIFS(Table134237122[MR],Table134237122[MR],"&lt;"&amp;Table134237122[[#This Row],[UL MR]],Table134237122[Mean Change],1),#N/A)</f>
        <v>#N/A</v>
      </c>
      <c r="W271" s="96" t="e">
        <f>IF(Table134237122[[#This Row],[Mean Change]]=2,AVERAGEIFS(Table134237122[MR],Table134237122[MR],"&lt;"&amp;Table134237122[[#This Row],[UL MR]],Table134237122[Mean Change],2),#N/A)</f>
        <v>#N/A</v>
      </c>
      <c r="X271" s="96" t="e">
        <f>IF(Table134237122[[#This Row],[Mean Change]]=3,AVERAGEIFS(Table134237122[MR],Table134237122[MR],"&lt;"&amp;Table134237122[[#This Row],[UL MR]],Table134237122[Mean Change],3),#N/A)</f>
        <v>#N/A</v>
      </c>
      <c r="Y271" s="96" t="e">
        <f>Table134237122[[#This Row],[Process Mean]]+(2.66*Table134237122[[#This Row],[MR Bar]])</f>
        <v>#N/A</v>
      </c>
      <c r="Z271" s="96" t="e">
        <f>Table134237122[[#This Row],[2nd Mean]]+(2.66*Table134237122[[#This Row],[MR Bar 2]])</f>
        <v>#N/A</v>
      </c>
      <c r="AA271" s="96" t="e">
        <f>Table134237122[[#This Row],[3rd Mean]]+(2.66*Table134237122[[#This Row],[MR Bar 3]])</f>
        <v>#N/A</v>
      </c>
      <c r="AB271" s="96" t="e">
        <f>Table134237122[[#This Row],[Process Mean]]-(2.66*Table134237122[[#This Row],[MR Bar]])</f>
        <v>#N/A</v>
      </c>
      <c r="AC271" s="96" t="e">
        <f>Table134237122[[#This Row],[2nd Mean]]-(2.66*Table134237122[[#This Row],[MR Bar 2]])</f>
        <v>#N/A</v>
      </c>
      <c r="AD271" s="96" t="e">
        <f>Table134237122[[#This Row],[3rd Mean]]-(2.66*Table134237122[[#This Row],[MR Bar 3]])</f>
        <v>#N/A</v>
      </c>
      <c r="AE271" s="96" t="e">
        <f>IF(Table134237122[[#This Row],[Date]]="",#N/A,IF(Table134237122[[#This Row],[Date]]&lt;$BS$26,#N/A,$BP$26))</f>
        <v>#N/A</v>
      </c>
      <c r="AF271" s="97">
        <f>MAX(Table134237122[Cohort Size])*2</f>
        <v>1264</v>
      </c>
      <c r="AG27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1" s="100" t="e">
        <f>IF(Table134237122[[#This Row],[Mean Change]]=1,(Table134237122[[#This Row],[Standard Deviation]]*3)+$T271,#N/A)</f>
        <v>#N/A</v>
      </c>
      <c r="AJ271" s="100" t="e">
        <f>IF(Table134237122[[#This Row],[Mean Change]]=1,$T271-(Table134237122[[#This Row],[Standard Deviation]]*3),#N/A)</f>
        <v>#N/A</v>
      </c>
      <c r="AK271" s="100" t="e">
        <f>IF(Table134237122[[#This Row],[Mean Change]]=2,(Table134237122[[#This Row],[Standard Deviation]]*3)+$T271,#N/A)</f>
        <v>#N/A</v>
      </c>
      <c r="AL271" s="100" t="e">
        <f>IF(Table134237122[[#This Row],[Mean Change]]=2,$T271-(Table134237122[[#This Row],[Standard Deviation]]*3),#N/A)</f>
        <v>#N/A</v>
      </c>
      <c r="AM271" s="100" t="e">
        <f>IF(Table134237122[[#This Row],[Mean Change]]=3,(Table134237122[[#This Row],[Standard Deviation]]*3)+$T271,#N/A)</f>
        <v>#N/A</v>
      </c>
      <c r="AN271" s="100" t="e">
        <f>IF(Table134237122[[#This Row],[Mean Change]]=3,$T271-(Table134237122[[#This Row],[Standard Deviation]]*3),#N/A)</f>
        <v>#N/A</v>
      </c>
      <c r="AO271" s="55">
        <v>0.71613171756220007</v>
      </c>
      <c r="AP271" s="55">
        <v>0.6952282824378001</v>
      </c>
      <c r="AQ271" s="100" t="e">
        <f>IF(Table134237122[[#This Row],[Mean Change]]=5,(Table134237122[[#This Row],[Standard Deviation]]*3)+$T271,#N/A)</f>
        <v>#N/A</v>
      </c>
      <c r="AR271" s="100" t="e">
        <f>IF(Table134237122[[#This Row],[Mean Change]]=5,$T271-(Table134237122[[#This Row],[Standard Deviation]]*3),#N/A)</f>
        <v>#N/A</v>
      </c>
    </row>
    <row r="272" spans="2:44" ht="12.75" customHeight="1" x14ac:dyDescent="0.25">
      <c r="B272" s="9"/>
      <c r="C272" s="80"/>
      <c r="D272" s="81"/>
      <c r="E272" s="91" t="e">
        <f>IF(Table134237122[[#This Row],[Variable Name]]="",#N/A,Table134237122[[#This Row],[Variable Name]])</f>
        <v>#N/A</v>
      </c>
      <c r="F272" s="92" t="str">
        <f>IFERROR(IF(Table134237122[[#This Row],[Variable Name]]="","",IF(AG271&lt;&gt;AG272,"",ABS(Table134237122[[#This Row],[Variable Name]]-C271))),"")</f>
        <v/>
      </c>
      <c r="G272" s="93" t="e">
        <f>IF(Table134237122[[#This Row],[Mean Change]]=1,AVERAGEIFS(Table134237122[MR],Table134237122[Mean Change],1),#N/A)</f>
        <v>#N/A</v>
      </c>
      <c r="H272" s="93" t="e">
        <f>IF(Table134237122[[#This Row],[Mean Change]]=2,AVERAGEIFS(Table134237122[MR],Table134237122[Mean Change],2),#N/A)</f>
        <v>#N/A</v>
      </c>
      <c r="I272" s="93" t="e">
        <f>IF(Table134237122[[#This Row],[Mean Change]]=3,AVERAGEIFS(Table134237122[MR],Table134237122[Mean Change],3),#N/A)</f>
        <v>#N/A</v>
      </c>
      <c r="J27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2" s="94" t="str">
        <f>IF(ISERROR(Table134237122[[#This Row],[Mean Change]]),"",IF(Table134237122[[#This Row],[Variable Name]]="","",IF(Table134237122[[#This Row],[Mean Change]]=1,Table134237122[Variable Name],"")))</f>
        <v/>
      </c>
      <c r="L27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2" s="94" t="str">
        <f>IF(ISERROR(Table134237122[[#This Row],[Mean Change]]),"",IF(Table134237122[[#This Row],[Variable Name]]="","",IF(Table134237122[[#This Row],[Mean Change]]=2,Table134237122[Variable Name],"")))</f>
        <v/>
      </c>
      <c r="N27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2" s="94" t="str">
        <f>IF(ISERROR(Table134237122[[#This Row],[Mean Change]]),"",IF(Table134237122[[#This Row],[Variable Name]]="","",IF(Table134237122[[#This Row],[Mean Change]]=3,Table134237122[Variable Name],"")))</f>
        <v/>
      </c>
      <c r="P27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2" s="94" t="str">
        <f>IF(ISERROR(Table134237122[[#This Row],[Mean Change]]),"",IF(Table134237122[[#This Row],[Variable Name]]="","",IF(Table134237122[[#This Row],[Mean Change]]=4,Table134237122[Variable Name],"")))</f>
        <v/>
      </c>
      <c r="R27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2" s="94" t="str">
        <f>IF(ISERROR(Table134237122[[#This Row],[Mean Change]]),"",IF(Table134237122[[#This Row],[Variable Name]]="","",IF(Table134237122[[#This Row],[Mean Change]]=5,Table134237122[Variable Name],"")))</f>
        <v/>
      </c>
      <c r="T27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2" s="96" t="e">
        <f>IF(Table134237122[[#This Row],[Mean Change]]=1,AVERAGEIFS(Table134237122[MR],Table134237122[MR],"&lt;"&amp;Table134237122[[#This Row],[UL MR]],Table134237122[Mean Change],1),#N/A)</f>
        <v>#N/A</v>
      </c>
      <c r="W272" s="96" t="e">
        <f>IF(Table134237122[[#This Row],[Mean Change]]=2,AVERAGEIFS(Table134237122[MR],Table134237122[MR],"&lt;"&amp;Table134237122[[#This Row],[UL MR]],Table134237122[Mean Change],2),#N/A)</f>
        <v>#N/A</v>
      </c>
      <c r="X272" s="96" t="e">
        <f>IF(Table134237122[[#This Row],[Mean Change]]=3,AVERAGEIFS(Table134237122[MR],Table134237122[MR],"&lt;"&amp;Table134237122[[#This Row],[UL MR]],Table134237122[Mean Change],3),#N/A)</f>
        <v>#N/A</v>
      </c>
      <c r="Y272" s="96" t="e">
        <f>Table134237122[[#This Row],[Process Mean]]+(2.66*Table134237122[[#This Row],[MR Bar]])</f>
        <v>#N/A</v>
      </c>
      <c r="Z272" s="96" t="e">
        <f>Table134237122[[#This Row],[2nd Mean]]+(2.66*Table134237122[[#This Row],[MR Bar 2]])</f>
        <v>#N/A</v>
      </c>
      <c r="AA272" s="96" t="e">
        <f>Table134237122[[#This Row],[3rd Mean]]+(2.66*Table134237122[[#This Row],[MR Bar 3]])</f>
        <v>#N/A</v>
      </c>
      <c r="AB272" s="96" t="e">
        <f>Table134237122[[#This Row],[Process Mean]]-(2.66*Table134237122[[#This Row],[MR Bar]])</f>
        <v>#N/A</v>
      </c>
      <c r="AC272" s="96" t="e">
        <f>Table134237122[[#This Row],[2nd Mean]]-(2.66*Table134237122[[#This Row],[MR Bar 2]])</f>
        <v>#N/A</v>
      </c>
      <c r="AD272" s="96" t="e">
        <f>Table134237122[[#This Row],[3rd Mean]]-(2.66*Table134237122[[#This Row],[MR Bar 3]])</f>
        <v>#N/A</v>
      </c>
      <c r="AE272" s="96" t="e">
        <f>IF(Table134237122[[#This Row],[Date]]="",#N/A,IF(Table134237122[[#This Row],[Date]]&lt;$BS$26,#N/A,$BP$26))</f>
        <v>#N/A</v>
      </c>
      <c r="AF272" s="97">
        <f>MAX(Table134237122[Cohort Size])*2</f>
        <v>1264</v>
      </c>
      <c r="AG27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2" s="100" t="e">
        <f>IF(Table134237122[[#This Row],[Mean Change]]=1,(Table134237122[[#This Row],[Standard Deviation]]*3)+$T272,#N/A)</f>
        <v>#N/A</v>
      </c>
      <c r="AJ272" s="100" t="e">
        <f>IF(Table134237122[[#This Row],[Mean Change]]=1,$T272-(Table134237122[[#This Row],[Standard Deviation]]*3),#N/A)</f>
        <v>#N/A</v>
      </c>
      <c r="AK272" s="100" t="e">
        <f>IF(Table134237122[[#This Row],[Mean Change]]=2,(Table134237122[[#This Row],[Standard Deviation]]*3)+$T272,#N/A)</f>
        <v>#N/A</v>
      </c>
      <c r="AL272" s="100" t="e">
        <f>IF(Table134237122[[#This Row],[Mean Change]]=2,$T272-(Table134237122[[#This Row],[Standard Deviation]]*3),#N/A)</f>
        <v>#N/A</v>
      </c>
      <c r="AM272" s="100" t="e">
        <f>IF(Table134237122[[#This Row],[Mean Change]]=3,(Table134237122[[#This Row],[Standard Deviation]]*3)+$T272,#N/A)</f>
        <v>#N/A</v>
      </c>
      <c r="AN272" s="100" t="e">
        <f>IF(Table134237122[[#This Row],[Mean Change]]=3,$T272-(Table134237122[[#This Row],[Standard Deviation]]*3),#N/A)</f>
        <v>#N/A</v>
      </c>
      <c r="AO272" s="55">
        <v>0.71613171756220007</v>
      </c>
      <c r="AP272" s="55">
        <v>0.6952282824378001</v>
      </c>
      <c r="AQ272" s="100" t="e">
        <f>IF(Table134237122[[#This Row],[Mean Change]]=5,(Table134237122[[#This Row],[Standard Deviation]]*3)+$T272,#N/A)</f>
        <v>#N/A</v>
      </c>
      <c r="AR272" s="100" t="e">
        <f>IF(Table134237122[[#This Row],[Mean Change]]=5,$T272-(Table134237122[[#This Row],[Standard Deviation]]*3),#N/A)</f>
        <v>#N/A</v>
      </c>
    </row>
    <row r="273" spans="2:44" ht="12.75" customHeight="1" x14ac:dyDescent="0.25">
      <c r="B273" s="9"/>
      <c r="C273" s="80"/>
      <c r="D273" s="81"/>
      <c r="E273" s="91" t="e">
        <f>IF(Table134237122[[#This Row],[Variable Name]]="",#N/A,Table134237122[[#This Row],[Variable Name]])</f>
        <v>#N/A</v>
      </c>
      <c r="F273" s="92" t="str">
        <f>IFERROR(IF(Table134237122[[#This Row],[Variable Name]]="","",IF(AG272&lt;&gt;AG273,"",ABS(Table134237122[[#This Row],[Variable Name]]-C272))),"")</f>
        <v/>
      </c>
      <c r="G273" s="93" t="e">
        <f>IF(Table134237122[[#This Row],[Mean Change]]=1,AVERAGEIFS(Table134237122[MR],Table134237122[Mean Change],1),#N/A)</f>
        <v>#N/A</v>
      </c>
      <c r="H273" s="93" t="e">
        <f>IF(Table134237122[[#This Row],[Mean Change]]=2,AVERAGEIFS(Table134237122[MR],Table134237122[Mean Change],2),#N/A)</f>
        <v>#N/A</v>
      </c>
      <c r="I273" s="93" t="e">
        <f>IF(Table134237122[[#This Row],[Mean Change]]=3,AVERAGEIFS(Table134237122[MR],Table134237122[Mean Change],3),#N/A)</f>
        <v>#N/A</v>
      </c>
      <c r="J27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3" s="94" t="str">
        <f>IF(ISERROR(Table134237122[[#This Row],[Mean Change]]),"",IF(Table134237122[[#This Row],[Variable Name]]="","",IF(Table134237122[[#This Row],[Mean Change]]=1,Table134237122[Variable Name],"")))</f>
        <v/>
      </c>
      <c r="L27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3" s="94" t="str">
        <f>IF(ISERROR(Table134237122[[#This Row],[Mean Change]]),"",IF(Table134237122[[#This Row],[Variable Name]]="","",IF(Table134237122[[#This Row],[Mean Change]]=2,Table134237122[Variable Name],"")))</f>
        <v/>
      </c>
      <c r="N27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3" s="94" t="str">
        <f>IF(ISERROR(Table134237122[[#This Row],[Mean Change]]),"",IF(Table134237122[[#This Row],[Variable Name]]="","",IF(Table134237122[[#This Row],[Mean Change]]=3,Table134237122[Variable Name],"")))</f>
        <v/>
      </c>
      <c r="P27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3" s="94" t="str">
        <f>IF(ISERROR(Table134237122[[#This Row],[Mean Change]]),"",IF(Table134237122[[#This Row],[Variable Name]]="","",IF(Table134237122[[#This Row],[Mean Change]]=4,Table134237122[Variable Name],"")))</f>
        <v/>
      </c>
      <c r="R27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3" s="94" t="str">
        <f>IF(ISERROR(Table134237122[[#This Row],[Mean Change]]),"",IF(Table134237122[[#This Row],[Variable Name]]="","",IF(Table134237122[[#This Row],[Mean Change]]=5,Table134237122[Variable Name],"")))</f>
        <v/>
      </c>
      <c r="T27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3" s="96" t="e">
        <f>IF(Table134237122[[#This Row],[Mean Change]]=1,AVERAGEIFS(Table134237122[MR],Table134237122[MR],"&lt;"&amp;Table134237122[[#This Row],[UL MR]],Table134237122[Mean Change],1),#N/A)</f>
        <v>#N/A</v>
      </c>
      <c r="W273" s="96" t="e">
        <f>IF(Table134237122[[#This Row],[Mean Change]]=2,AVERAGEIFS(Table134237122[MR],Table134237122[MR],"&lt;"&amp;Table134237122[[#This Row],[UL MR]],Table134237122[Mean Change],2),#N/A)</f>
        <v>#N/A</v>
      </c>
      <c r="X273" s="96" t="e">
        <f>IF(Table134237122[[#This Row],[Mean Change]]=3,AVERAGEIFS(Table134237122[MR],Table134237122[MR],"&lt;"&amp;Table134237122[[#This Row],[UL MR]],Table134237122[Mean Change],3),#N/A)</f>
        <v>#N/A</v>
      </c>
      <c r="Y273" s="96" t="e">
        <f>Table134237122[[#This Row],[Process Mean]]+(2.66*Table134237122[[#This Row],[MR Bar]])</f>
        <v>#N/A</v>
      </c>
      <c r="Z273" s="96" t="e">
        <f>Table134237122[[#This Row],[2nd Mean]]+(2.66*Table134237122[[#This Row],[MR Bar 2]])</f>
        <v>#N/A</v>
      </c>
      <c r="AA273" s="96" t="e">
        <f>Table134237122[[#This Row],[3rd Mean]]+(2.66*Table134237122[[#This Row],[MR Bar 3]])</f>
        <v>#N/A</v>
      </c>
      <c r="AB273" s="96" t="e">
        <f>Table134237122[[#This Row],[Process Mean]]-(2.66*Table134237122[[#This Row],[MR Bar]])</f>
        <v>#N/A</v>
      </c>
      <c r="AC273" s="96" t="e">
        <f>Table134237122[[#This Row],[2nd Mean]]-(2.66*Table134237122[[#This Row],[MR Bar 2]])</f>
        <v>#N/A</v>
      </c>
      <c r="AD273" s="96" t="e">
        <f>Table134237122[[#This Row],[3rd Mean]]-(2.66*Table134237122[[#This Row],[MR Bar 3]])</f>
        <v>#N/A</v>
      </c>
      <c r="AE273" s="96" t="e">
        <f>IF(Table134237122[[#This Row],[Date]]="",#N/A,IF(Table134237122[[#This Row],[Date]]&lt;$BS$26,#N/A,$BP$26))</f>
        <v>#N/A</v>
      </c>
      <c r="AF273" s="97">
        <f>MAX(Table134237122[Cohort Size])*2</f>
        <v>1264</v>
      </c>
      <c r="AG27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3" s="100" t="e">
        <f>IF(Table134237122[[#This Row],[Mean Change]]=1,(Table134237122[[#This Row],[Standard Deviation]]*3)+$T273,#N/A)</f>
        <v>#N/A</v>
      </c>
      <c r="AJ273" s="100" t="e">
        <f>IF(Table134237122[[#This Row],[Mean Change]]=1,$T273-(Table134237122[[#This Row],[Standard Deviation]]*3),#N/A)</f>
        <v>#N/A</v>
      </c>
      <c r="AK273" s="100" t="e">
        <f>IF(Table134237122[[#This Row],[Mean Change]]=2,(Table134237122[[#This Row],[Standard Deviation]]*3)+$T273,#N/A)</f>
        <v>#N/A</v>
      </c>
      <c r="AL273" s="100" t="e">
        <f>IF(Table134237122[[#This Row],[Mean Change]]=2,$T273-(Table134237122[[#This Row],[Standard Deviation]]*3),#N/A)</f>
        <v>#N/A</v>
      </c>
      <c r="AM273" s="100" t="e">
        <f>IF(Table134237122[[#This Row],[Mean Change]]=3,(Table134237122[[#This Row],[Standard Deviation]]*3)+$T273,#N/A)</f>
        <v>#N/A</v>
      </c>
      <c r="AN273" s="100" t="e">
        <f>IF(Table134237122[[#This Row],[Mean Change]]=3,$T273-(Table134237122[[#This Row],[Standard Deviation]]*3),#N/A)</f>
        <v>#N/A</v>
      </c>
      <c r="AO273" s="55">
        <v>0.71613171756220007</v>
      </c>
      <c r="AP273" s="55">
        <v>0.6952282824378001</v>
      </c>
      <c r="AQ273" s="100" t="e">
        <f>IF(Table134237122[[#This Row],[Mean Change]]=5,(Table134237122[[#This Row],[Standard Deviation]]*3)+$T273,#N/A)</f>
        <v>#N/A</v>
      </c>
      <c r="AR273" s="100" t="e">
        <f>IF(Table134237122[[#This Row],[Mean Change]]=5,$T273-(Table134237122[[#This Row],[Standard Deviation]]*3),#N/A)</f>
        <v>#N/A</v>
      </c>
    </row>
    <row r="274" spans="2:44" ht="12.75" customHeight="1" x14ac:dyDescent="0.25">
      <c r="B274" s="9"/>
      <c r="C274" s="80"/>
      <c r="D274" s="81"/>
      <c r="E274" s="91" t="e">
        <f>IF(Table134237122[[#This Row],[Variable Name]]="",#N/A,Table134237122[[#This Row],[Variable Name]])</f>
        <v>#N/A</v>
      </c>
      <c r="F274" s="92" t="str">
        <f>IFERROR(IF(Table134237122[[#This Row],[Variable Name]]="","",IF(AG273&lt;&gt;AG274,"",ABS(Table134237122[[#This Row],[Variable Name]]-C273))),"")</f>
        <v/>
      </c>
      <c r="G274" s="93" t="e">
        <f>IF(Table134237122[[#This Row],[Mean Change]]=1,AVERAGEIFS(Table134237122[MR],Table134237122[Mean Change],1),#N/A)</f>
        <v>#N/A</v>
      </c>
      <c r="H274" s="93" t="e">
        <f>IF(Table134237122[[#This Row],[Mean Change]]=2,AVERAGEIFS(Table134237122[MR],Table134237122[Mean Change],2),#N/A)</f>
        <v>#N/A</v>
      </c>
      <c r="I274" s="93" t="e">
        <f>IF(Table134237122[[#This Row],[Mean Change]]=3,AVERAGEIFS(Table134237122[MR],Table134237122[Mean Change],3),#N/A)</f>
        <v>#N/A</v>
      </c>
      <c r="J274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4" s="94" t="str">
        <f>IF(ISERROR(Table134237122[[#This Row],[Mean Change]]),"",IF(Table134237122[[#This Row],[Variable Name]]="","",IF(Table134237122[[#This Row],[Mean Change]]=1,Table134237122[Variable Name],"")))</f>
        <v/>
      </c>
      <c r="L274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4" s="94" t="str">
        <f>IF(ISERROR(Table134237122[[#This Row],[Mean Change]]),"",IF(Table134237122[[#This Row],[Variable Name]]="","",IF(Table134237122[[#This Row],[Mean Change]]=2,Table134237122[Variable Name],"")))</f>
        <v/>
      </c>
      <c r="N274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4" s="94" t="str">
        <f>IF(ISERROR(Table134237122[[#This Row],[Mean Change]]),"",IF(Table134237122[[#This Row],[Variable Name]]="","",IF(Table134237122[[#This Row],[Mean Change]]=3,Table134237122[Variable Name],"")))</f>
        <v/>
      </c>
      <c r="P274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4" s="94" t="str">
        <f>IF(ISERROR(Table134237122[[#This Row],[Mean Change]]),"",IF(Table134237122[[#This Row],[Variable Name]]="","",IF(Table134237122[[#This Row],[Mean Change]]=4,Table134237122[Variable Name],"")))</f>
        <v/>
      </c>
      <c r="R274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4" s="94" t="str">
        <f>IF(ISERROR(Table134237122[[#This Row],[Mean Change]]),"",IF(Table134237122[[#This Row],[Variable Name]]="","",IF(Table134237122[[#This Row],[Mean Change]]=5,Table134237122[Variable Name],"")))</f>
        <v/>
      </c>
      <c r="T274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4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4" s="96" t="e">
        <f>IF(Table134237122[[#This Row],[Mean Change]]=1,AVERAGEIFS(Table134237122[MR],Table134237122[MR],"&lt;"&amp;Table134237122[[#This Row],[UL MR]],Table134237122[Mean Change],1),#N/A)</f>
        <v>#N/A</v>
      </c>
      <c r="W274" s="96" t="e">
        <f>IF(Table134237122[[#This Row],[Mean Change]]=2,AVERAGEIFS(Table134237122[MR],Table134237122[MR],"&lt;"&amp;Table134237122[[#This Row],[UL MR]],Table134237122[Mean Change],2),#N/A)</f>
        <v>#N/A</v>
      </c>
      <c r="X274" s="96" t="e">
        <f>IF(Table134237122[[#This Row],[Mean Change]]=3,AVERAGEIFS(Table134237122[MR],Table134237122[MR],"&lt;"&amp;Table134237122[[#This Row],[UL MR]],Table134237122[Mean Change],3),#N/A)</f>
        <v>#N/A</v>
      </c>
      <c r="Y274" s="96" t="e">
        <f>Table134237122[[#This Row],[Process Mean]]+(2.66*Table134237122[[#This Row],[MR Bar]])</f>
        <v>#N/A</v>
      </c>
      <c r="Z274" s="96" t="e">
        <f>Table134237122[[#This Row],[2nd Mean]]+(2.66*Table134237122[[#This Row],[MR Bar 2]])</f>
        <v>#N/A</v>
      </c>
      <c r="AA274" s="96" t="e">
        <f>Table134237122[[#This Row],[3rd Mean]]+(2.66*Table134237122[[#This Row],[MR Bar 3]])</f>
        <v>#N/A</v>
      </c>
      <c r="AB274" s="96" t="e">
        <f>Table134237122[[#This Row],[Process Mean]]-(2.66*Table134237122[[#This Row],[MR Bar]])</f>
        <v>#N/A</v>
      </c>
      <c r="AC274" s="96" t="e">
        <f>Table134237122[[#This Row],[2nd Mean]]-(2.66*Table134237122[[#This Row],[MR Bar 2]])</f>
        <v>#N/A</v>
      </c>
      <c r="AD274" s="96" t="e">
        <f>Table134237122[[#This Row],[3rd Mean]]-(2.66*Table134237122[[#This Row],[MR Bar 3]])</f>
        <v>#N/A</v>
      </c>
      <c r="AE274" s="96" t="e">
        <f>IF(Table134237122[[#This Row],[Date]]="",#N/A,IF(Table134237122[[#This Row],[Date]]&lt;$BS$26,#N/A,$BP$26))</f>
        <v>#N/A</v>
      </c>
      <c r="AF274" s="97">
        <f>MAX(Table134237122[Cohort Size])*2</f>
        <v>1264</v>
      </c>
      <c r="AG274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4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4" s="100" t="e">
        <f>IF(Table134237122[[#This Row],[Mean Change]]=1,(Table134237122[[#This Row],[Standard Deviation]]*3)+$T274,#N/A)</f>
        <v>#N/A</v>
      </c>
      <c r="AJ274" s="100" t="e">
        <f>IF(Table134237122[[#This Row],[Mean Change]]=1,$T274-(Table134237122[[#This Row],[Standard Deviation]]*3),#N/A)</f>
        <v>#N/A</v>
      </c>
      <c r="AK274" s="100" t="e">
        <f>IF(Table134237122[[#This Row],[Mean Change]]=2,(Table134237122[[#This Row],[Standard Deviation]]*3)+$T274,#N/A)</f>
        <v>#N/A</v>
      </c>
      <c r="AL274" s="100" t="e">
        <f>IF(Table134237122[[#This Row],[Mean Change]]=2,$T274-(Table134237122[[#This Row],[Standard Deviation]]*3),#N/A)</f>
        <v>#N/A</v>
      </c>
      <c r="AM274" s="100" t="e">
        <f>IF(Table134237122[[#This Row],[Mean Change]]=3,(Table134237122[[#This Row],[Standard Deviation]]*3)+$T274,#N/A)</f>
        <v>#N/A</v>
      </c>
      <c r="AN274" s="100" t="e">
        <f>IF(Table134237122[[#This Row],[Mean Change]]=3,$T274-(Table134237122[[#This Row],[Standard Deviation]]*3),#N/A)</f>
        <v>#N/A</v>
      </c>
      <c r="AO274" s="55">
        <v>0.71613171756220007</v>
      </c>
      <c r="AP274" s="55">
        <v>0.6952282824378001</v>
      </c>
      <c r="AQ274" s="100" t="e">
        <f>IF(Table134237122[[#This Row],[Mean Change]]=5,(Table134237122[[#This Row],[Standard Deviation]]*3)+$T274,#N/A)</f>
        <v>#N/A</v>
      </c>
      <c r="AR274" s="100" t="e">
        <f>IF(Table134237122[[#This Row],[Mean Change]]=5,$T274-(Table134237122[[#This Row],[Standard Deviation]]*3),#N/A)</f>
        <v>#N/A</v>
      </c>
    </row>
    <row r="275" spans="2:44" ht="12.75" customHeight="1" x14ac:dyDescent="0.25">
      <c r="B275" s="9"/>
      <c r="C275" s="80"/>
      <c r="D275" s="81"/>
      <c r="E275" s="91" t="e">
        <f>IF(Table134237122[[#This Row],[Variable Name]]="",#N/A,Table134237122[[#This Row],[Variable Name]])</f>
        <v>#N/A</v>
      </c>
      <c r="F275" s="92" t="str">
        <f>IFERROR(IF(Table134237122[[#This Row],[Variable Name]]="","",IF(AG274&lt;&gt;AG275,"",ABS(Table134237122[[#This Row],[Variable Name]]-C274))),"")</f>
        <v/>
      </c>
      <c r="G275" s="93" t="e">
        <f>IF(Table134237122[[#This Row],[Mean Change]]=1,AVERAGEIFS(Table134237122[MR],Table134237122[Mean Change],1),#N/A)</f>
        <v>#N/A</v>
      </c>
      <c r="H275" s="93" t="e">
        <f>IF(Table134237122[[#This Row],[Mean Change]]=2,AVERAGEIFS(Table134237122[MR],Table134237122[Mean Change],2),#N/A)</f>
        <v>#N/A</v>
      </c>
      <c r="I275" s="93" t="e">
        <f>IF(Table134237122[[#This Row],[Mean Change]]=3,AVERAGEIFS(Table134237122[MR],Table134237122[Mean Change],3),#N/A)</f>
        <v>#N/A</v>
      </c>
      <c r="J275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5" s="94" t="str">
        <f>IF(ISERROR(Table134237122[[#This Row],[Mean Change]]),"",IF(Table134237122[[#This Row],[Variable Name]]="","",IF(Table134237122[[#This Row],[Mean Change]]=1,Table134237122[Variable Name],"")))</f>
        <v/>
      </c>
      <c r="L275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5" s="94" t="str">
        <f>IF(ISERROR(Table134237122[[#This Row],[Mean Change]]),"",IF(Table134237122[[#This Row],[Variable Name]]="","",IF(Table134237122[[#This Row],[Mean Change]]=2,Table134237122[Variable Name],"")))</f>
        <v/>
      </c>
      <c r="N275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5" s="94" t="str">
        <f>IF(ISERROR(Table134237122[[#This Row],[Mean Change]]),"",IF(Table134237122[[#This Row],[Variable Name]]="","",IF(Table134237122[[#This Row],[Mean Change]]=3,Table134237122[Variable Name],"")))</f>
        <v/>
      </c>
      <c r="P275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5" s="94" t="str">
        <f>IF(ISERROR(Table134237122[[#This Row],[Mean Change]]),"",IF(Table134237122[[#This Row],[Variable Name]]="","",IF(Table134237122[[#This Row],[Mean Change]]=4,Table134237122[Variable Name],"")))</f>
        <v/>
      </c>
      <c r="R275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5" s="94" t="str">
        <f>IF(ISERROR(Table134237122[[#This Row],[Mean Change]]),"",IF(Table134237122[[#This Row],[Variable Name]]="","",IF(Table134237122[[#This Row],[Mean Change]]=5,Table134237122[Variable Name],"")))</f>
        <v/>
      </c>
      <c r="T275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5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5" s="96" t="e">
        <f>IF(Table134237122[[#This Row],[Mean Change]]=1,AVERAGEIFS(Table134237122[MR],Table134237122[MR],"&lt;"&amp;Table134237122[[#This Row],[UL MR]],Table134237122[Mean Change],1),#N/A)</f>
        <v>#N/A</v>
      </c>
      <c r="W275" s="96" t="e">
        <f>IF(Table134237122[[#This Row],[Mean Change]]=2,AVERAGEIFS(Table134237122[MR],Table134237122[MR],"&lt;"&amp;Table134237122[[#This Row],[UL MR]],Table134237122[Mean Change],2),#N/A)</f>
        <v>#N/A</v>
      </c>
      <c r="X275" s="96" t="e">
        <f>IF(Table134237122[[#This Row],[Mean Change]]=3,AVERAGEIFS(Table134237122[MR],Table134237122[MR],"&lt;"&amp;Table134237122[[#This Row],[UL MR]],Table134237122[Mean Change],3),#N/A)</f>
        <v>#N/A</v>
      </c>
      <c r="Y275" s="96" t="e">
        <f>Table134237122[[#This Row],[Process Mean]]+(2.66*Table134237122[[#This Row],[MR Bar]])</f>
        <v>#N/A</v>
      </c>
      <c r="Z275" s="96" t="e">
        <f>Table134237122[[#This Row],[2nd Mean]]+(2.66*Table134237122[[#This Row],[MR Bar 2]])</f>
        <v>#N/A</v>
      </c>
      <c r="AA275" s="96" t="e">
        <f>Table134237122[[#This Row],[3rd Mean]]+(2.66*Table134237122[[#This Row],[MR Bar 3]])</f>
        <v>#N/A</v>
      </c>
      <c r="AB275" s="96" t="e">
        <f>Table134237122[[#This Row],[Process Mean]]-(2.66*Table134237122[[#This Row],[MR Bar]])</f>
        <v>#N/A</v>
      </c>
      <c r="AC275" s="96" t="e">
        <f>Table134237122[[#This Row],[2nd Mean]]-(2.66*Table134237122[[#This Row],[MR Bar 2]])</f>
        <v>#N/A</v>
      </c>
      <c r="AD275" s="96" t="e">
        <f>Table134237122[[#This Row],[3rd Mean]]-(2.66*Table134237122[[#This Row],[MR Bar 3]])</f>
        <v>#N/A</v>
      </c>
      <c r="AE275" s="96" t="e">
        <f>IF(Table134237122[[#This Row],[Date]]="",#N/A,IF(Table134237122[[#This Row],[Date]]&lt;$BS$26,#N/A,$BP$26))</f>
        <v>#N/A</v>
      </c>
      <c r="AF275" s="97">
        <f>MAX(Table134237122[Cohort Size])*2</f>
        <v>1264</v>
      </c>
      <c r="AG275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5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5" s="100" t="e">
        <f>IF(Table134237122[[#This Row],[Mean Change]]=1,(Table134237122[[#This Row],[Standard Deviation]]*3)+$T275,#N/A)</f>
        <v>#N/A</v>
      </c>
      <c r="AJ275" s="100" t="e">
        <f>IF(Table134237122[[#This Row],[Mean Change]]=1,$T275-(Table134237122[[#This Row],[Standard Deviation]]*3),#N/A)</f>
        <v>#N/A</v>
      </c>
      <c r="AK275" s="100" t="e">
        <f>IF(Table134237122[[#This Row],[Mean Change]]=2,(Table134237122[[#This Row],[Standard Deviation]]*3)+$T275,#N/A)</f>
        <v>#N/A</v>
      </c>
      <c r="AL275" s="100" t="e">
        <f>IF(Table134237122[[#This Row],[Mean Change]]=2,$T275-(Table134237122[[#This Row],[Standard Deviation]]*3),#N/A)</f>
        <v>#N/A</v>
      </c>
      <c r="AM275" s="100" t="e">
        <f>IF(Table134237122[[#This Row],[Mean Change]]=3,(Table134237122[[#This Row],[Standard Deviation]]*3)+$T275,#N/A)</f>
        <v>#N/A</v>
      </c>
      <c r="AN275" s="100" t="e">
        <f>IF(Table134237122[[#This Row],[Mean Change]]=3,$T275-(Table134237122[[#This Row],[Standard Deviation]]*3),#N/A)</f>
        <v>#N/A</v>
      </c>
      <c r="AO275" s="55">
        <v>0.71613171756220007</v>
      </c>
      <c r="AP275" s="55">
        <v>0.6952282824378001</v>
      </c>
      <c r="AQ275" s="100" t="e">
        <f>IF(Table134237122[[#This Row],[Mean Change]]=5,(Table134237122[[#This Row],[Standard Deviation]]*3)+$T275,#N/A)</f>
        <v>#N/A</v>
      </c>
      <c r="AR275" s="100" t="e">
        <f>IF(Table134237122[[#This Row],[Mean Change]]=5,$T275-(Table134237122[[#This Row],[Standard Deviation]]*3),#N/A)</f>
        <v>#N/A</v>
      </c>
    </row>
    <row r="276" spans="2:44" ht="12.75" customHeight="1" x14ac:dyDescent="0.25">
      <c r="B276" s="9"/>
      <c r="C276" s="80"/>
      <c r="D276" s="81"/>
      <c r="E276" s="91" t="e">
        <f>IF(Table134237122[[#This Row],[Variable Name]]="",#N/A,Table134237122[[#This Row],[Variable Name]])</f>
        <v>#N/A</v>
      </c>
      <c r="F276" s="92" t="str">
        <f>IFERROR(IF(Table134237122[[#This Row],[Variable Name]]="","",IF(AG275&lt;&gt;AG276,"",ABS(Table134237122[[#This Row],[Variable Name]]-C275))),"")</f>
        <v/>
      </c>
      <c r="G276" s="93" t="e">
        <f>IF(Table134237122[[#This Row],[Mean Change]]=1,AVERAGEIFS(Table134237122[MR],Table134237122[Mean Change],1),#N/A)</f>
        <v>#N/A</v>
      </c>
      <c r="H276" s="93" t="e">
        <f>IF(Table134237122[[#This Row],[Mean Change]]=2,AVERAGEIFS(Table134237122[MR],Table134237122[Mean Change],2),#N/A)</f>
        <v>#N/A</v>
      </c>
      <c r="I276" s="93" t="e">
        <f>IF(Table134237122[[#This Row],[Mean Change]]=3,AVERAGEIFS(Table134237122[MR],Table134237122[Mean Change],3),#N/A)</f>
        <v>#N/A</v>
      </c>
      <c r="J276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6" s="94" t="str">
        <f>IF(ISERROR(Table134237122[[#This Row],[Mean Change]]),"",IF(Table134237122[[#This Row],[Variable Name]]="","",IF(Table134237122[[#This Row],[Mean Change]]=1,Table134237122[Variable Name],"")))</f>
        <v/>
      </c>
      <c r="L276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6" s="94" t="str">
        <f>IF(ISERROR(Table134237122[[#This Row],[Mean Change]]),"",IF(Table134237122[[#This Row],[Variable Name]]="","",IF(Table134237122[[#This Row],[Mean Change]]=2,Table134237122[Variable Name],"")))</f>
        <v/>
      </c>
      <c r="N276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6" s="94" t="str">
        <f>IF(ISERROR(Table134237122[[#This Row],[Mean Change]]),"",IF(Table134237122[[#This Row],[Variable Name]]="","",IF(Table134237122[[#This Row],[Mean Change]]=3,Table134237122[Variable Name],"")))</f>
        <v/>
      </c>
      <c r="P276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6" s="94" t="str">
        <f>IF(ISERROR(Table134237122[[#This Row],[Mean Change]]),"",IF(Table134237122[[#This Row],[Variable Name]]="","",IF(Table134237122[[#This Row],[Mean Change]]=4,Table134237122[Variable Name],"")))</f>
        <v/>
      </c>
      <c r="R276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6" s="94" t="str">
        <f>IF(ISERROR(Table134237122[[#This Row],[Mean Change]]),"",IF(Table134237122[[#This Row],[Variable Name]]="","",IF(Table134237122[[#This Row],[Mean Change]]=5,Table134237122[Variable Name],"")))</f>
        <v/>
      </c>
      <c r="T276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6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6" s="96" t="e">
        <f>IF(Table134237122[[#This Row],[Mean Change]]=1,AVERAGEIFS(Table134237122[MR],Table134237122[MR],"&lt;"&amp;Table134237122[[#This Row],[UL MR]],Table134237122[Mean Change],1),#N/A)</f>
        <v>#N/A</v>
      </c>
      <c r="W276" s="96" t="e">
        <f>IF(Table134237122[[#This Row],[Mean Change]]=2,AVERAGEIFS(Table134237122[MR],Table134237122[MR],"&lt;"&amp;Table134237122[[#This Row],[UL MR]],Table134237122[Mean Change],2),#N/A)</f>
        <v>#N/A</v>
      </c>
      <c r="X276" s="96" t="e">
        <f>IF(Table134237122[[#This Row],[Mean Change]]=3,AVERAGEIFS(Table134237122[MR],Table134237122[MR],"&lt;"&amp;Table134237122[[#This Row],[UL MR]],Table134237122[Mean Change],3),#N/A)</f>
        <v>#N/A</v>
      </c>
      <c r="Y276" s="96" t="e">
        <f>Table134237122[[#This Row],[Process Mean]]+(2.66*Table134237122[[#This Row],[MR Bar]])</f>
        <v>#N/A</v>
      </c>
      <c r="Z276" s="96" t="e">
        <f>Table134237122[[#This Row],[2nd Mean]]+(2.66*Table134237122[[#This Row],[MR Bar 2]])</f>
        <v>#N/A</v>
      </c>
      <c r="AA276" s="96" t="e">
        <f>Table134237122[[#This Row],[3rd Mean]]+(2.66*Table134237122[[#This Row],[MR Bar 3]])</f>
        <v>#N/A</v>
      </c>
      <c r="AB276" s="96" t="e">
        <f>Table134237122[[#This Row],[Process Mean]]-(2.66*Table134237122[[#This Row],[MR Bar]])</f>
        <v>#N/A</v>
      </c>
      <c r="AC276" s="96" t="e">
        <f>Table134237122[[#This Row],[2nd Mean]]-(2.66*Table134237122[[#This Row],[MR Bar 2]])</f>
        <v>#N/A</v>
      </c>
      <c r="AD276" s="96" t="e">
        <f>Table134237122[[#This Row],[3rd Mean]]-(2.66*Table134237122[[#This Row],[MR Bar 3]])</f>
        <v>#N/A</v>
      </c>
      <c r="AE276" s="96" t="e">
        <f>IF(Table134237122[[#This Row],[Date]]="",#N/A,IF(Table134237122[[#This Row],[Date]]&lt;$BS$26,#N/A,$BP$26))</f>
        <v>#N/A</v>
      </c>
      <c r="AF276" s="97">
        <f>MAX(Table134237122[Cohort Size])*2</f>
        <v>1264</v>
      </c>
      <c r="AG276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6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6" s="100" t="e">
        <f>IF(Table134237122[[#This Row],[Mean Change]]=1,(Table134237122[[#This Row],[Standard Deviation]]*3)+$T276,#N/A)</f>
        <v>#N/A</v>
      </c>
      <c r="AJ276" s="100" t="e">
        <f>IF(Table134237122[[#This Row],[Mean Change]]=1,$T276-(Table134237122[[#This Row],[Standard Deviation]]*3),#N/A)</f>
        <v>#N/A</v>
      </c>
      <c r="AK276" s="100" t="e">
        <f>IF(Table134237122[[#This Row],[Mean Change]]=2,(Table134237122[[#This Row],[Standard Deviation]]*3)+$T276,#N/A)</f>
        <v>#N/A</v>
      </c>
      <c r="AL276" s="100" t="e">
        <f>IF(Table134237122[[#This Row],[Mean Change]]=2,$T276-(Table134237122[[#This Row],[Standard Deviation]]*3),#N/A)</f>
        <v>#N/A</v>
      </c>
      <c r="AM276" s="100" t="e">
        <f>IF(Table134237122[[#This Row],[Mean Change]]=3,(Table134237122[[#This Row],[Standard Deviation]]*3)+$T276,#N/A)</f>
        <v>#N/A</v>
      </c>
      <c r="AN276" s="100" t="e">
        <f>IF(Table134237122[[#This Row],[Mean Change]]=3,$T276-(Table134237122[[#This Row],[Standard Deviation]]*3),#N/A)</f>
        <v>#N/A</v>
      </c>
      <c r="AO276" s="55">
        <v>0.71613171756220007</v>
      </c>
      <c r="AP276" s="55">
        <v>0.6952282824378001</v>
      </c>
      <c r="AQ276" s="100" t="e">
        <f>IF(Table134237122[[#This Row],[Mean Change]]=5,(Table134237122[[#This Row],[Standard Deviation]]*3)+$T276,#N/A)</f>
        <v>#N/A</v>
      </c>
      <c r="AR276" s="100" t="e">
        <f>IF(Table134237122[[#This Row],[Mean Change]]=5,$T276-(Table134237122[[#This Row],[Standard Deviation]]*3),#N/A)</f>
        <v>#N/A</v>
      </c>
    </row>
    <row r="277" spans="2:44" ht="12.75" customHeight="1" x14ac:dyDescent="0.25">
      <c r="B277" s="9"/>
      <c r="C277" s="80"/>
      <c r="D277" s="81"/>
      <c r="E277" s="91" t="e">
        <f>IF(Table134237122[[#This Row],[Variable Name]]="",#N/A,Table134237122[[#This Row],[Variable Name]])</f>
        <v>#N/A</v>
      </c>
      <c r="F277" s="92" t="str">
        <f>IFERROR(IF(Table134237122[[#This Row],[Variable Name]]="","",IF(AG276&lt;&gt;AG277,"",ABS(Table134237122[[#This Row],[Variable Name]]-C276))),"")</f>
        <v/>
      </c>
      <c r="G277" s="93" t="e">
        <f>IF(Table134237122[[#This Row],[Mean Change]]=1,AVERAGEIFS(Table134237122[MR],Table134237122[Mean Change],1),#N/A)</f>
        <v>#N/A</v>
      </c>
      <c r="H277" s="93" t="e">
        <f>IF(Table134237122[[#This Row],[Mean Change]]=2,AVERAGEIFS(Table134237122[MR],Table134237122[Mean Change],2),#N/A)</f>
        <v>#N/A</v>
      </c>
      <c r="I277" s="93" t="e">
        <f>IF(Table134237122[[#This Row],[Mean Change]]=3,AVERAGEIFS(Table134237122[MR],Table134237122[Mean Change],3),#N/A)</f>
        <v>#N/A</v>
      </c>
      <c r="J277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7" s="94" t="str">
        <f>IF(ISERROR(Table134237122[[#This Row],[Mean Change]]),"",IF(Table134237122[[#This Row],[Variable Name]]="","",IF(Table134237122[[#This Row],[Mean Change]]=1,Table134237122[Variable Name],"")))</f>
        <v/>
      </c>
      <c r="L277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7" s="94" t="str">
        <f>IF(ISERROR(Table134237122[[#This Row],[Mean Change]]),"",IF(Table134237122[[#This Row],[Variable Name]]="","",IF(Table134237122[[#This Row],[Mean Change]]=2,Table134237122[Variable Name],"")))</f>
        <v/>
      </c>
      <c r="N277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7" s="94" t="str">
        <f>IF(ISERROR(Table134237122[[#This Row],[Mean Change]]),"",IF(Table134237122[[#This Row],[Variable Name]]="","",IF(Table134237122[[#This Row],[Mean Change]]=3,Table134237122[Variable Name],"")))</f>
        <v/>
      </c>
      <c r="P277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7" s="94" t="str">
        <f>IF(ISERROR(Table134237122[[#This Row],[Mean Change]]),"",IF(Table134237122[[#This Row],[Variable Name]]="","",IF(Table134237122[[#This Row],[Mean Change]]=4,Table134237122[Variable Name],"")))</f>
        <v/>
      </c>
      <c r="R277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7" s="94" t="str">
        <f>IF(ISERROR(Table134237122[[#This Row],[Mean Change]]),"",IF(Table134237122[[#This Row],[Variable Name]]="","",IF(Table134237122[[#This Row],[Mean Change]]=5,Table134237122[Variable Name],"")))</f>
        <v/>
      </c>
      <c r="T277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7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7" s="96" t="e">
        <f>IF(Table134237122[[#This Row],[Mean Change]]=1,AVERAGEIFS(Table134237122[MR],Table134237122[MR],"&lt;"&amp;Table134237122[[#This Row],[UL MR]],Table134237122[Mean Change],1),#N/A)</f>
        <v>#N/A</v>
      </c>
      <c r="W277" s="96" t="e">
        <f>IF(Table134237122[[#This Row],[Mean Change]]=2,AVERAGEIFS(Table134237122[MR],Table134237122[MR],"&lt;"&amp;Table134237122[[#This Row],[UL MR]],Table134237122[Mean Change],2),#N/A)</f>
        <v>#N/A</v>
      </c>
      <c r="X277" s="96" t="e">
        <f>IF(Table134237122[[#This Row],[Mean Change]]=3,AVERAGEIFS(Table134237122[MR],Table134237122[MR],"&lt;"&amp;Table134237122[[#This Row],[UL MR]],Table134237122[Mean Change],3),#N/A)</f>
        <v>#N/A</v>
      </c>
      <c r="Y277" s="96" t="e">
        <f>Table134237122[[#This Row],[Process Mean]]+(2.66*Table134237122[[#This Row],[MR Bar]])</f>
        <v>#N/A</v>
      </c>
      <c r="Z277" s="96" t="e">
        <f>Table134237122[[#This Row],[2nd Mean]]+(2.66*Table134237122[[#This Row],[MR Bar 2]])</f>
        <v>#N/A</v>
      </c>
      <c r="AA277" s="96" t="e">
        <f>Table134237122[[#This Row],[3rd Mean]]+(2.66*Table134237122[[#This Row],[MR Bar 3]])</f>
        <v>#N/A</v>
      </c>
      <c r="AB277" s="96" t="e">
        <f>Table134237122[[#This Row],[Process Mean]]-(2.66*Table134237122[[#This Row],[MR Bar]])</f>
        <v>#N/A</v>
      </c>
      <c r="AC277" s="96" t="e">
        <f>Table134237122[[#This Row],[2nd Mean]]-(2.66*Table134237122[[#This Row],[MR Bar 2]])</f>
        <v>#N/A</v>
      </c>
      <c r="AD277" s="96" t="e">
        <f>Table134237122[[#This Row],[3rd Mean]]-(2.66*Table134237122[[#This Row],[MR Bar 3]])</f>
        <v>#N/A</v>
      </c>
      <c r="AE277" s="96" t="e">
        <f>IF(Table134237122[[#This Row],[Date]]="",#N/A,IF(Table134237122[[#This Row],[Date]]&lt;$BS$26,#N/A,$BP$26))</f>
        <v>#N/A</v>
      </c>
      <c r="AF277" s="97">
        <f>MAX(Table134237122[Cohort Size])*2</f>
        <v>1264</v>
      </c>
      <c r="AG277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7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7" s="100" t="e">
        <f>IF(Table134237122[[#This Row],[Mean Change]]=1,(Table134237122[[#This Row],[Standard Deviation]]*3)+$T277,#N/A)</f>
        <v>#N/A</v>
      </c>
      <c r="AJ277" s="100" t="e">
        <f>IF(Table134237122[[#This Row],[Mean Change]]=1,$T277-(Table134237122[[#This Row],[Standard Deviation]]*3),#N/A)</f>
        <v>#N/A</v>
      </c>
      <c r="AK277" s="100" t="e">
        <f>IF(Table134237122[[#This Row],[Mean Change]]=2,(Table134237122[[#This Row],[Standard Deviation]]*3)+$T277,#N/A)</f>
        <v>#N/A</v>
      </c>
      <c r="AL277" s="100" t="e">
        <f>IF(Table134237122[[#This Row],[Mean Change]]=2,$T277-(Table134237122[[#This Row],[Standard Deviation]]*3),#N/A)</f>
        <v>#N/A</v>
      </c>
      <c r="AM277" s="100" t="e">
        <f>IF(Table134237122[[#This Row],[Mean Change]]=3,(Table134237122[[#This Row],[Standard Deviation]]*3)+$T277,#N/A)</f>
        <v>#N/A</v>
      </c>
      <c r="AN277" s="100" t="e">
        <f>IF(Table134237122[[#This Row],[Mean Change]]=3,$T277-(Table134237122[[#This Row],[Standard Deviation]]*3),#N/A)</f>
        <v>#N/A</v>
      </c>
      <c r="AO277" s="55">
        <v>0.71613171756220007</v>
      </c>
      <c r="AP277" s="55">
        <v>0.6952282824378001</v>
      </c>
      <c r="AQ277" s="100" t="e">
        <f>IF(Table134237122[[#This Row],[Mean Change]]=5,(Table134237122[[#This Row],[Standard Deviation]]*3)+$T277,#N/A)</f>
        <v>#N/A</v>
      </c>
      <c r="AR277" s="100" t="e">
        <f>IF(Table134237122[[#This Row],[Mean Change]]=5,$T277-(Table134237122[[#This Row],[Standard Deviation]]*3),#N/A)</f>
        <v>#N/A</v>
      </c>
    </row>
    <row r="278" spans="2:44" ht="12.75" customHeight="1" x14ac:dyDescent="0.25">
      <c r="B278" s="9"/>
      <c r="C278" s="80"/>
      <c r="D278" s="81"/>
      <c r="E278" s="91" t="e">
        <f>IF(Table134237122[[#This Row],[Variable Name]]="",#N/A,Table134237122[[#This Row],[Variable Name]])</f>
        <v>#N/A</v>
      </c>
      <c r="F278" s="92" t="str">
        <f>IFERROR(IF(Table134237122[[#This Row],[Variable Name]]="","",IF(AG277&lt;&gt;AG278,"",ABS(Table134237122[[#This Row],[Variable Name]]-C277))),"")</f>
        <v/>
      </c>
      <c r="G278" s="93" t="e">
        <f>IF(Table134237122[[#This Row],[Mean Change]]=1,AVERAGEIFS(Table134237122[MR],Table134237122[Mean Change],1),#N/A)</f>
        <v>#N/A</v>
      </c>
      <c r="H278" s="93" t="e">
        <f>IF(Table134237122[[#This Row],[Mean Change]]=2,AVERAGEIFS(Table134237122[MR],Table134237122[Mean Change],2),#N/A)</f>
        <v>#N/A</v>
      </c>
      <c r="I278" s="93" t="e">
        <f>IF(Table134237122[[#This Row],[Mean Change]]=3,AVERAGEIFS(Table134237122[MR],Table134237122[Mean Change],3),#N/A)</f>
        <v>#N/A</v>
      </c>
      <c r="J278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8" s="94" t="str">
        <f>IF(ISERROR(Table134237122[[#This Row],[Mean Change]]),"",IF(Table134237122[[#This Row],[Variable Name]]="","",IF(Table134237122[[#This Row],[Mean Change]]=1,Table134237122[Variable Name],"")))</f>
        <v/>
      </c>
      <c r="L278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8" s="94" t="str">
        <f>IF(ISERROR(Table134237122[[#This Row],[Mean Change]]),"",IF(Table134237122[[#This Row],[Variable Name]]="","",IF(Table134237122[[#This Row],[Mean Change]]=2,Table134237122[Variable Name],"")))</f>
        <v/>
      </c>
      <c r="N278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8" s="94" t="str">
        <f>IF(ISERROR(Table134237122[[#This Row],[Mean Change]]),"",IF(Table134237122[[#This Row],[Variable Name]]="","",IF(Table134237122[[#This Row],[Mean Change]]=3,Table134237122[Variable Name],"")))</f>
        <v/>
      </c>
      <c r="P278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8" s="94" t="str">
        <f>IF(ISERROR(Table134237122[[#This Row],[Mean Change]]),"",IF(Table134237122[[#This Row],[Variable Name]]="","",IF(Table134237122[[#This Row],[Mean Change]]=4,Table134237122[Variable Name],"")))</f>
        <v/>
      </c>
      <c r="R278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8" s="94" t="str">
        <f>IF(ISERROR(Table134237122[[#This Row],[Mean Change]]),"",IF(Table134237122[[#This Row],[Variable Name]]="","",IF(Table134237122[[#This Row],[Mean Change]]=5,Table134237122[Variable Name],"")))</f>
        <v/>
      </c>
      <c r="T278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8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8" s="96" t="e">
        <f>IF(Table134237122[[#This Row],[Mean Change]]=1,AVERAGEIFS(Table134237122[MR],Table134237122[MR],"&lt;"&amp;Table134237122[[#This Row],[UL MR]],Table134237122[Mean Change],1),#N/A)</f>
        <v>#N/A</v>
      </c>
      <c r="W278" s="96" t="e">
        <f>IF(Table134237122[[#This Row],[Mean Change]]=2,AVERAGEIFS(Table134237122[MR],Table134237122[MR],"&lt;"&amp;Table134237122[[#This Row],[UL MR]],Table134237122[Mean Change],2),#N/A)</f>
        <v>#N/A</v>
      </c>
      <c r="X278" s="96" t="e">
        <f>IF(Table134237122[[#This Row],[Mean Change]]=3,AVERAGEIFS(Table134237122[MR],Table134237122[MR],"&lt;"&amp;Table134237122[[#This Row],[UL MR]],Table134237122[Mean Change],3),#N/A)</f>
        <v>#N/A</v>
      </c>
      <c r="Y278" s="96" t="e">
        <f>Table134237122[[#This Row],[Process Mean]]+(2.66*Table134237122[[#This Row],[MR Bar]])</f>
        <v>#N/A</v>
      </c>
      <c r="Z278" s="96" t="e">
        <f>Table134237122[[#This Row],[2nd Mean]]+(2.66*Table134237122[[#This Row],[MR Bar 2]])</f>
        <v>#N/A</v>
      </c>
      <c r="AA278" s="96" t="e">
        <f>Table134237122[[#This Row],[3rd Mean]]+(2.66*Table134237122[[#This Row],[MR Bar 3]])</f>
        <v>#N/A</v>
      </c>
      <c r="AB278" s="96" t="e">
        <f>Table134237122[[#This Row],[Process Mean]]-(2.66*Table134237122[[#This Row],[MR Bar]])</f>
        <v>#N/A</v>
      </c>
      <c r="AC278" s="96" t="e">
        <f>Table134237122[[#This Row],[2nd Mean]]-(2.66*Table134237122[[#This Row],[MR Bar 2]])</f>
        <v>#N/A</v>
      </c>
      <c r="AD278" s="96" t="e">
        <f>Table134237122[[#This Row],[3rd Mean]]-(2.66*Table134237122[[#This Row],[MR Bar 3]])</f>
        <v>#N/A</v>
      </c>
      <c r="AE278" s="96" t="e">
        <f>IF(Table134237122[[#This Row],[Date]]="",#N/A,IF(Table134237122[[#This Row],[Date]]&lt;$BS$26,#N/A,$BP$26))</f>
        <v>#N/A</v>
      </c>
      <c r="AF278" s="97">
        <f>MAX(Table134237122[Cohort Size])*2</f>
        <v>1264</v>
      </c>
      <c r="AG278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8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8" s="100" t="e">
        <f>IF(Table134237122[[#This Row],[Mean Change]]=1,(Table134237122[[#This Row],[Standard Deviation]]*3)+$T278,#N/A)</f>
        <v>#N/A</v>
      </c>
      <c r="AJ278" s="100" t="e">
        <f>IF(Table134237122[[#This Row],[Mean Change]]=1,$T278-(Table134237122[[#This Row],[Standard Deviation]]*3),#N/A)</f>
        <v>#N/A</v>
      </c>
      <c r="AK278" s="100" t="e">
        <f>IF(Table134237122[[#This Row],[Mean Change]]=2,(Table134237122[[#This Row],[Standard Deviation]]*3)+$T278,#N/A)</f>
        <v>#N/A</v>
      </c>
      <c r="AL278" s="100" t="e">
        <f>IF(Table134237122[[#This Row],[Mean Change]]=2,$T278-(Table134237122[[#This Row],[Standard Deviation]]*3),#N/A)</f>
        <v>#N/A</v>
      </c>
      <c r="AM278" s="100" t="e">
        <f>IF(Table134237122[[#This Row],[Mean Change]]=3,(Table134237122[[#This Row],[Standard Deviation]]*3)+$T278,#N/A)</f>
        <v>#N/A</v>
      </c>
      <c r="AN278" s="100" t="e">
        <f>IF(Table134237122[[#This Row],[Mean Change]]=3,$T278-(Table134237122[[#This Row],[Standard Deviation]]*3),#N/A)</f>
        <v>#N/A</v>
      </c>
      <c r="AO278" s="55">
        <v>0.71613171756220007</v>
      </c>
      <c r="AP278" s="55">
        <v>0.6952282824378001</v>
      </c>
      <c r="AQ278" s="100" t="e">
        <f>IF(Table134237122[[#This Row],[Mean Change]]=5,(Table134237122[[#This Row],[Standard Deviation]]*3)+$T278,#N/A)</f>
        <v>#N/A</v>
      </c>
      <c r="AR278" s="100" t="e">
        <f>IF(Table134237122[[#This Row],[Mean Change]]=5,$T278-(Table134237122[[#This Row],[Standard Deviation]]*3),#N/A)</f>
        <v>#N/A</v>
      </c>
    </row>
    <row r="279" spans="2:44" ht="12.75" customHeight="1" x14ac:dyDescent="0.25">
      <c r="B279" s="9"/>
      <c r="C279" s="80"/>
      <c r="D279" s="81"/>
      <c r="E279" s="91" t="e">
        <f>IF(Table134237122[[#This Row],[Variable Name]]="",#N/A,Table134237122[[#This Row],[Variable Name]])</f>
        <v>#N/A</v>
      </c>
      <c r="F279" s="92" t="str">
        <f>IFERROR(IF(Table134237122[[#This Row],[Variable Name]]="","",IF(AG278&lt;&gt;AG279,"",ABS(Table134237122[[#This Row],[Variable Name]]-C278))),"")</f>
        <v/>
      </c>
      <c r="G279" s="93" t="e">
        <f>IF(Table134237122[[#This Row],[Mean Change]]=1,AVERAGEIFS(Table134237122[MR],Table134237122[Mean Change],1),#N/A)</f>
        <v>#N/A</v>
      </c>
      <c r="H279" s="93" t="e">
        <f>IF(Table134237122[[#This Row],[Mean Change]]=2,AVERAGEIFS(Table134237122[MR],Table134237122[Mean Change],2),#N/A)</f>
        <v>#N/A</v>
      </c>
      <c r="I279" s="93" t="e">
        <f>IF(Table134237122[[#This Row],[Mean Change]]=3,AVERAGEIFS(Table134237122[MR],Table134237122[Mean Change],3),#N/A)</f>
        <v>#N/A</v>
      </c>
      <c r="J279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79" s="94" t="str">
        <f>IF(ISERROR(Table134237122[[#This Row],[Mean Change]]),"",IF(Table134237122[[#This Row],[Variable Name]]="","",IF(Table134237122[[#This Row],[Mean Change]]=1,Table134237122[Variable Name],"")))</f>
        <v/>
      </c>
      <c r="L279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79" s="94" t="str">
        <f>IF(ISERROR(Table134237122[[#This Row],[Mean Change]]),"",IF(Table134237122[[#This Row],[Variable Name]]="","",IF(Table134237122[[#This Row],[Mean Change]]=2,Table134237122[Variable Name],"")))</f>
        <v/>
      </c>
      <c r="N279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79" s="94" t="str">
        <f>IF(ISERROR(Table134237122[[#This Row],[Mean Change]]),"",IF(Table134237122[[#This Row],[Variable Name]]="","",IF(Table134237122[[#This Row],[Mean Change]]=3,Table134237122[Variable Name],"")))</f>
        <v/>
      </c>
      <c r="P279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79" s="94" t="str">
        <f>IF(ISERROR(Table134237122[[#This Row],[Mean Change]]),"",IF(Table134237122[[#This Row],[Variable Name]]="","",IF(Table134237122[[#This Row],[Mean Change]]=4,Table134237122[Variable Name],"")))</f>
        <v/>
      </c>
      <c r="R279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79" s="94" t="str">
        <f>IF(ISERROR(Table134237122[[#This Row],[Mean Change]]),"",IF(Table134237122[[#This Row],[Variable Name]]="","",IF(Table134237122[[#This Row],[Mean Change]]=5,Table134237122[Variable Name],"")))</f>
        <v/>
      </c>
      <c r="T279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79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79" s="96" t="e">
        <f>IF(Table134237122[[#This Row],[Mean Change]]=1,AVERAGEIFS(Table134237122[MR],Table134237122[MR],"&lt;"&amp;Table134237122[[#This Row],[UL MR]],Table134237122[Mean Change],1),#N/A)</f>
        <v>#N/A</v>
      </c>
      <c r="W279" s="96" t="e">
        <f>IF(Table134237122[[#This Row],[Mean Change]]=2,AVERAGEIFS(Table134237122[MR],Table134237122[MR],"&lt;"&amp;Table134237122[[#This Row],[UL MR]],Table134237122[Mean Change],2),#N/A)</f>
        <v>#N/A</v>
      </c>
      <c r="X279" s="96" t="e">
        <f>IF(Table134237122[[#This Row],[Mean Change]]=3,AVERAGEIFS(Table134237122[MR],Table134237122[MR],"&lt;"&amp;Table134237122[[#This Row],[UL MR]],Table134237122[Mean Change],3),#N/A)</f>
        <v>#N/A</v>
      </c>
      <c r="Y279" s="96" t="e">
        <f>Table134237122[[#This Row],[Process Mean]]+(2.66*Table134237122[[#This Row],[MR Bar]])</f>
        <v>#N/A</v>
      </c>
      <c r="Z279" s="96" t="e">
        <f>Table134237122[[#This Row],[2nd Mean]]+(2.66*Table134237122[[#This Row],[MR Bar 2]])</f>
        <v>#N/A</v>
      </c>
      <c r="AA279" s="96" t="e">
        <f>Table134237122[[#This Row],[3rd Mean]]+(2.66*Table134237122[[#This Row],[MR Bar 3]])</f>
        <v>#N/A</v>
      </c>
      <c r="AB279" s="96" t="e">
        <f>Table134237122[[#This Row],[Process Mean]]-(2.66*Table134237122[[#This Row],[MR Bar]])</f>
        <v>#N/A</v>
      </c>
      <c r="AC279" s="96" t="e">
        <f>Table134237122[[#This Row],[2nd Mean]]-(2.66*Table134237122[[#This Row],[MR Bar 2]])</f>
        <v>#N/A</v>
      </c>
      <c r="AD279" s="96" t="e">
        <f>Table134237122[[#This Row],[3rd Mean]]-(2.66*Table134237122[[#This Row],[MR Bar 3]])</f>
        <v>#N/A</v>
      </c>
      <c r="AE279" s="96" t="e">
        <f>IF(Table134237122[[#This Row],[Date]]="",#N/A,IF(Table134237122[[#This Row],[Date]]&lt;$BS$26,#N/A,$BP$26))</f>
        <v>#N/A</v>
      </c>
      <c r="AF279" s="97">
        <f>MAX(Table134237122[Cohort Size])*2</f>
        <v>1264</v>
      </c>
      <c r="AG279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79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79" s="100" t="e">
        <f>IF(Table134237122[[#This Row],[Mean Change]]=1,(Table134237122[[#This Row],[Standard Deviation]]*3)+$T279,#N/A)</f>
        <v>#N/A</v>
      </c>
      <c r="AJ279" s="100" t="e">
        <f>IF(Table134237122[[#This Row],[Mean Change]]=1,$T279-(Table134237122[[#This Row],[Standard Deviation]]*3),#N/A)</f>
        <v>#N/A</v>
      </c>
      <c r="AK279" s="100" t="e">
        <f>IF(Table134237122[[#This Row],[Mean Change]]=2,(Table134237122[[#This Row],[Standard Deviation]]*3)+$T279,#N/A)</f>
        <v>#N/A</v>
      </c>
      <c r="AL279" s="100" t="e">
        <f>IF(Table134237122[[#This Row],[Mean Change]]=2,$T279-(Table134237122[[#This Row],[Standard Deviation]]*3),#N/A)</f>
        <v>#N/A</v>
      </c>
      <c r="AM279" s="100" t="e">
        <f>IF(Table134237122[[#This Row],[Mean Change]]=3,(Table134237122[[#This Row],[Standard Deviation]]*3)+$T279,#N/A)</f>
        <v>#N/A</v>
      </c>
      <c r="AN279" s="100" t="e">
        <f>IF(Table134237122[[#This Row],[Mean Change]]=3,$T279-(Table134237122[[#This Row],[Standard Deviation]]*3),#N/A)</f>
        <v>#N/A</v>
      </c>
      <c r="AO279" s="55">
        <v>0.71613171756220007</v>
      </c>
      <c r="AP279" s="55">
        <v>0.6952282824378001</v>
      </c>
      <c r="AQ279" s="100" t="e">
        <f>IF(Table134237122[[#This Row],[Mean Change]]=5,(Table134237122[[#This Row],[Standard Deviation]]*3)+$T279,#N/A)</f>
        <v>#N/A</v>
      </c>
      <c r="AR279" s="100" t="e">
        <f>IF(Table134237122[[#This Row],[Mean Change]]=5,$T279-(Table134237122[[#This Row],[Standard Deviation]]*3),#N/A)</f>
        <v>#N/A</v>
      </c>
    </row>
    <row r="280" spans="2:44" ht="12.75" customHeight="1" x14ac:dyDescent="0.25">
      <c r="B280" s="9"/>
      <c r="C280" s="80"/>
      <c r="D280" s="81"/>
      <c r="E280" s="91" t="e">
        <f>IF(Table134237122[[#This Row],[Variable Name]]="",#N/A,Table134237122[[#This Row],[Variable Name]])</f>
        <v>#N/A</v>
      </c>
      <c r="F280" s="92" t="str">
        <f>IFERROR(IF(Table134237122[[#This Row],[Variable Name]]="","",IF(AG279&lt;&gt;AG280,"",ABS(Table134237122[[#This Row],[Variable Name]]-C279))),"")</f>
        <v/>
      </c>
      <c r="G280" s="93" t="e">
        <f>IF(Table134237122[[#This Row],[Mean Change]]=1,AVERAGEIFS(Table134237122[MR],Table134237122[Mean Change],1),#N/A)</f>
        <v>#N/A</v>
      </c>
      <c r="H280" s="93" t="e">
        <f>IF(Table134237122[[#This Row],[Mean Change]]=2,AVERAGEIFS(Table134237122[MR],Table134237122[Mean Change],2),#N/A)</f>
        <v>#N/A</v>
      </c>
      <c r="I280" s="93" t="e">
        <f>IF(Table134237122[[#This Row],[Mean Change]]=3,AVERAGEIFS(Table134237122[MR],Table134237122[Mean Change],3),#N/A)</f>
        <v>#N/A</v>
      </c>
      <c r="J280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80" s="94" t="str">
        <f>IF(ISERROR(Table134237122[[#This Row],[Mean Change]]),"",IF(Table134237122[[#This Row],[Variable Name]]="","",IF(Table134237122[[#This Row],[Mean Change]]=1,Table134237122[Variable Name],"")))</f>
        <v/>
      </c>
      <c r="L280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80" s="94" t="str">
        <f>IF(ISERROR(Table134237122[[#This Row],[Mean Change]]),"",IF(Table134237122[[#This Row],[Variable Name]]="","",IF(Table134237122[[#This Row],[Mean Change]]=2,Table134237122[Variable Name],"")))</f>
        <v/>
      </c>
      <c r="N280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80" s="94" t="str">
        <f>IF(ISERROR(Table134237122[[#This Row],[Mean Change]]),"",IF(Table134237122[[#This Row],[Variable Name]]="","",IF(Table134237122[[#This Row],[Mean Change]]=3,Table134237122[Variable Name],"")))</f>
        <v/>
      </c>
      <c r="P280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80" s="94" t="str">
        <f>IF(ISERROR(Table134237122[[#This Row],[Mean Change]]),"",IF(Table134237122[[#This Row],[Variable Name]]="","",IF(Table134237122[[#This Row],[Mean Change]]=4,Table134237122[Variable Name],"")))</f>
        <v/>
      </c>
      <c r="R280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80" s="94" t="str">
        <f>IF(ISERROR(Table134237122[[#This Row],[Mean Change]]),"",IF(Table134237122[[#This Row],[Variable Name]]="","",IF(Table134237122[[#This Row],[Mean Change]]=5,Table134237122[Variable Name],"")))</f>
        <v/>
      </c>
      <c r="T280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80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80" s="96" t="e">
        <f>IF(Table134237122[[#This Row],[Mean Change]]=1,AVERAGEIFS(Table134237122[MR],Table134237122[MR],"&lt;"&amp;Table134237122[[#This Row],[UL MR]],Table134237122[Mean Change],1),#N/A)</f>
        <v>#N/A</v>
      </c>
      <c r="W280" s="96" t="e">
        <f>IF(Table134237122[[#This Row],[Mean Change]]=2,AVERAGEIFS(Table134237122[MR],Table134237122[MR],"&lt;"&amp;Table134237122[[#This Row],[UL MR]],Table134237122[Mean Change],2),#N/A)</f>
        <v>#N/A</v>
      </c>
      <c r="X280" s="96" t="e">
        <f>IF(Table134237122[[#This Row],[Mean Change]]=3,AVERAGEIFS(Table134237122[MR],Table134237122[MR],"&lt;"&amp;Table134237122[[#This Row],[UL MR]],Table134237122[Mean Change],3),#N/A)</f>
        <v>#N/A</v>
      </c>
      <c r="Y280" s="96" t="e">
        <f>Table134237122[[#This Row],[Process Mean]]+(2.66*Table134237122[[#This Row],[MR Bar]])</f>
        <v>#N/A</v>
      </c>
      <c r="Z280" s="96" t="e">
        <f>Table134237122[[#This Row],[2nd Mean]]+(2.66*Table134237122[[#This Row],[MR Bar 2]])</f>
        <v>#N/A</v>
      </c>
      <c r="AA280" s="96" t="e">
        <f>Table134237122[[#This Row],[3rd Mean]]+(2.66*Table134237122[[#This Row],[MR Bar 3]])</f>
        <v>#N/A</v>
      </c>
      <c r="AB280" s="96" t="e">
        <f>Table134237122[[#This Row],[Process Mean]]-(2.66*Table134237122[[#This Row],[MR Bar]])</f>
        <v>#N/A</v>
      </c>
      <c r="AC280" s="96" t="e">
        <f>Table134237122[[#This Row],[2nd Mean]]-(2.66*Table134237122[[#This Row],[MR Bar 2]])</f>
        <v>#N/A</v>
      </c>
      <c r="AD280" s="96" t="e">
        <f>Table134237122[[#This Row],[3rd Mean]]-(2.66*Table134237122[[#This Row],[MR Bar 3]])</f>
        <v>#N/A</v>
      </c>
      <c r="AE280" s="96" t="e">
        <f>IF(Table134237122[[#This Row],[Date]]="",#N/A,IF(Table134237122[[#This Row],[Date]]&lt;$BS$26,#N/A,$BP$26))</f>
        <v>#N/A</v>
      </c>
      <c r="AF280" s="97">
        <f>MAX(Table134237122[Cohort Size])*2</f>
        <v>1264</v>
      </c>
      <c r="AG280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80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80" s="100" t="e">
        <f>IF(Table134237122[[#This Row],[Mean Change]]=1,(Table134237122[[#This Row],[Standard Deviation]]*3)+$T280,#N/A)</f>
        <v>#N/A</v>
      </c>
      <c r="AJ280" s="100" t="e">
        <f>IF(Table134237122[[#This Row],[Mean Change]]=1,$T280-(Table134237122[[#This Row],[Standard Deviation]]*3),#N/A)</f>
        <v>#N/A</v>
      </c>
      <c r="AK280" s="100" t="e">
        <f>IF(Table134237122[[#This Row],[Mean Change]]=2,(Table134237122[[#This Row],[Standard Deviation]]*3)+$T280,#N/A)</f>
        <v>#N/A</v>
      </c>
      <c r="AL280" s="100" t="e">
        <f>IF(Table134237122[[#This Row],[Mean Change]]=2,$T280-(Table134237122[[#This Row],[Standard Deviation]]*3),#N/A)</f>
        <v>#N/A</v>
      </c>
      <c r="AM280" s="100" t="e">
        <f>IF(Table134237122[[#This Row],[Mean Change]]=3,(Table134237122[[#This Row],[Standard Deviation]]*3)+$T280,#N/A)</f>
        <v>#N/A</v>
      </c>
      <c r="AN280" s="100" t="e">
        <f>IF(Table134237122[[#This Row],[Mean Change]]=3,$T280-(Table134237122[[#This Row],[Standard Deviation]]*3),#N/A)</f>
        <v>#N/A</v>
      </c>
      <c r="AO280" s="55">
        <v>0.71613171756220007</v>
      </c>
      <c r="AP280" s="55">
        <v>0.6952282824378001</v>
      </c>
      <c r="AQ280" s="100" t="e">
        <f>IF(Table134237122[[#This Row],[Mean Change]]=5,(Table134237122[[#This Row],[Standard Deviation]]*3)+$T280,#N/A)</f>
        <v>#N/A</v>
      </c>
      <c r="AR280" s="100" t="e">
        <f>IF(Table134237122[[#This Row],[Mean Change]]=5,$T280-(Table134237122[[#This Row],[Standard Deviation]]*3),#N/A)</f>
        <v>#N/A</v>
      </c>
    </row>
    <row r="281" spans="2:44" ht="12.75" customHeight="1" x14ac:dyDescent="0.25">
      <c r="B281" s="9"/>
      <c r="C281" s="80"/>
      <c r="D281" s="81"/>
      <c r="E281" s="91" t="e">
        <f>IF(Table134237122[[#This Row],[Variable Name]]="",#N/A,Table134237122[[#This Row],[Variable Name]])</f>
        <v>#N/A</v>
      </c>
      <c r="F281" s="92" t="str">
        <f>IFERROR(IF(Table134237122[[#This Row],[Variable Name]]="","",IF(AG280&lt;&gt;AG281,"",ABS(Table134237122[[#This Row],[Variable Name]]-C280))),"")</f>
        <v/>
      </c>
      <c r="G281" s="93" t="e">
        <f>IF(Table134237122[[#This Row],[Mean Change]]=1,AVERAGEIFS(Table134237122[MR],Table134237122[Mean Change],1),#N/A)</f>
        <v>#N/A</v>
      </c>
      <c r="H281" s="93" t="e">
        <f>IF(Table134237122[[#This Row],[Mean Change]]=2,AVERAGEIFS(Table134237122[MR],Table134237122[Mean Change],2),#N/A)</f>
        <v>#N/A</v>
      </c>
      <c r="I281" s="93" t="e">
        <f>IF(Table134237122[[#This Row],[Mean Change]]=3,AVERAGEIFS(Table134237122[MR],Table134237122[Mean Change],3),#N/A)</f>
        <v>#N/A</v>
      </c>
      <c r="J281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81" s="94" t="str">
        <f>IF(ISERROR(Table134237122[[#This Row],[Mean Change]]),"",IF(Table134237122[[#This Row],[Variable Name]]="","",IF(Table134237122[[#This Row],[Mean Change]]=1,Table134237122[Variable Name],"")))</f>
        <v/>
      </c>
      <c r="L281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81" s="94" t="str">
        <f>IF(ISERROR(Table134237122[[#This Row],[Mean Change]]),"",IF(Table134237122[[#This Row],[Variable Name]]="","",IF(Table134237122[[#This Row],[Mean Change]]=2,Table134237122[Variable Name],"")))</f>
        <v/>
      </c>
      <c r="N281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81" s="94" t="str">
        <f>IF(ISERROR(Table134237122[[#This Row],[Mean Change]]),"",IF(Table134237122[[#This Row],[Variable Name]]="","",IF(Table134237122[[#This Row],[Mean Change]]=3,Table134237122[Variable Name],"")))</f>
        <v/>
      </c>
      <c r="P281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81" s="94" t="str">
        <f>IF(ISERROR(Table134237122[[#This Row],[Mean Change]]),"",IF(Table134237122[[#This Row],[Variable Name]]="","",IF(Table134237122[[#This Row],[Mean Change]]=4,Table134237122[Variable Name],"")))</f>
        <v/>
      </c>
      <c r="R281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81" s="94" t="str">
        <f>IF(ISERROR(Table134237122[[#This Row],[Mean Change]]),"",IF(Table134237122[[#This Row],[Variable Name]]="","",IF(Table134237122[[#This Row],[Mean Change]]=5,Table134237122[Variable Name],"")))</f>
        <v/>
      </c>
      <c r="T281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81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81" s="96" t="e">
        <f>IF(Table134237122[[#This Row],[Mean Change]]=1,AVERAGEIFS(Table134237122[MR],Table134237122[MR],"&lt;"&amp;Table134237122[[#This Row],[UL MR]],Table134237122[Mean Change],1),#N/A)</f>
        <v>#N/A</v>
      </c>
      <c r="W281" s="96" t="e">
        <f>IF(Table134237122[[#This Row],[Mean Change]]=2,AVERAGEIFS(Table134237122[MR],Table134237122[MR],"&lt;"&amp;Table134237122[[#This Row],[UL MR]],Table134237122[Mean Change],2),#N/A)</f>
        <v>#N/A</v>
      </c>
      <c r="X281" s="96" t="e">
        <f>IF(Table134237122[[#This Row],[Mean Change]]=3,AVERAGEIFS(Table134237122[MR],Table134237122[MR],"&lt;"&amp;Table134237122[[#This Row],[UL MR]],Table134237122[Mean Change],3),#N/A)</f>
        <v>#N/A</v>
      </c>
      <c r="Y281" s="96" t="e">
        <f>Table134237122[[#This Row],[Process Mean]]+(2.66*Table134237122[[#This Row],[MR Bar]])</f>
        <v>#N/A</v>
      </c>
      <c r="Z281" s="96" t="e">
        <f>Table134237122[[#This Row],[2nd Mean]]+(2.66*Table134237122[[#This Row],[MR Bar 2]])</f>
        <v>#N/A</v>
      </c>
      <c r="AA281" s="96" t="e">
        <f>Table134237122[[#This Row],[3rd Mean]]+(2.66*Table134237122[[#This Row],[MR Bar 3]])</f>
        <v>#N/A</v>
      </c>
      <c r="AB281" s="96" t="e">
        <f>Table134237122[[#This Row],[Process Mean]]-(2.66*Table134237122[[#This Row],[MR Bar]])</f>
        <v>#N/A</v>
      </c>
      <c r="AC281" s="96" t="e">
        <f>Table134237122[[#This Row],[2nd Mean]]-(2.66*Table134237122[[#This Row],[MR Bar 2]])</f>
        <v>#N/A</v>
      </c>
      <c r="AD281" s="96" t="e">
        <f>Table134237122[[#This Row],[3rd Mean]]-(2.66*Table134237122[[#This Row],[MR Bar 3]])</f>
        <v>#N/A</v>
      </c>
      <c r="AE281" s="96" t="e">
        <f>IF(Table134237122[[#This Row],[Date]]="",#N/A,IF(Table134237122[[#This Row],[Date]]&lt;$BS$26,#N/A,$BP$26))</f>
        <v>#N/A</v>
      </c>
      <c r="AF281" s="97">
        <f>MAX(Table134237122[Cohort Size])*2</f>
        <v>1264</v>
      </c>
      <c r="AG281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81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81" s="100" t="e">
        <f>IF(Table134237122[[#This Row],[Mean Change]]=1,(Table134237122[[#This Row],[Standard Deviation]]*3)+$T281,#N/A)</f>
        <v>#N/A</v>
      </c>
      <c r="AJ281" s="100" t="e">
        <f>IF(Table134237122[[#This Row],[Mean Change]]=1,$T281-(Table134237122[[#This Row],[Standard Deviation]]*3),#N/A)</f>
        <v>#N/A</v>
      </c>
      <c r="AK281" s="100" t="e">
        <f>IF(Table134237122[[#This Row],[Mean Change]]=2,(Table134237122[[#This Row],[Standard Deviation]]*3)+$T281,#N/A)</f>
        <v>#N/A</v>
      </c>
      <c r="AL281" s="100" t="e">
        <f>IF(Table134237122[[#This Row],[Mean Change]]=2,$T281-(Table134237122[[#This Row],[Standard Deviation]]*3),#N/A)</f>
        <v>#N/A</v>
      </c>
      <c r="AM281" s="100" t="e">
        <f>IF(Table134237122[[#This Row],[Mean Change]]=3,(Table134237122[[#This Row],[Standard Deviation]]*3)+$T281,#N/A)</f>
        <v>#N/A</v>
      </c>
      <c r="AN281" s="100" t="e">
        <f>IF(Table134237122[[#This Row],[Mean Change]]=3,$T281-(Table134237122[[#This Row],[Standard Deviation]]*3),#N/A)</f>
        <v>#N/A</v>
      </c>
      <c r="AO281" s="55">
        <v>0.71613171756220007</v>
      </c>
      <c r="AP281" s="55">
        <v>0.6952282824378001</v>
      </c>
      <c r="AQ281" s="100" t="e">
        <f>IF(Table134237122[[#This Row],[Mean Change]]=5,(Table134237122[[#This Row],[Standard Deviation]]*3)+$T281,#N/A)</f>
        <v>#N/A</v>
      </c>
      <c r="AR281" s="100" t="e">
        <f>IF(Table134237122[[#This Row],[Mean Change]]=5,$T281-(Table134237122[[#This Row],[Standard Deviation]]*3),#N/A)</f>
        <v>#N/A</v>
      </c>
    </row>
    <row r="282" spans="2:44" ht="12.75" customHeight="1" x14ac:dyDescent="0.25">
      <c r="B282" s="9"/>
      <c r="C282" s="80"/>
      <c r="D282" s="81"/>
      <c r="E282" s="91" t="e">
        <f>IF(Table134237122[[#This Row],[Variable Name]]="",#N/A,Table134237122[[#This Row],[Variable Name]])</f>
        <v>#N/A</v>
      </c>
      <c r="F282" s="92" t="str">
        <f>IFERROR(IF(Table134237122[[#This Row],[Variable Name]]="","",IF(AG281&lt;&gt;AG282,"",ABS(Table134237122[[#This Row],[Variable Name]]-C281))),"")</f>
        <v/>
      </c>
      <c r="G282" s="93" t="e">
        <f>IF(Table134237122[[#This Row],[Mean Change]]=1,AVERAGEIFS(Table134237122[MR],Table134237122[Mean Change],1),#N/A)</f>
        <v>#N/A</v>
      </c>
      <c r="H282" s="93" t="e">
        <f>IF(Table134237122[[#This Row],[Mean Change]]=2,AVERAGEIFS(Table134237122[MR],Table134237122[Mean Change],2),#N/A)</f>
        <v>#N/A</v>
      </c>
      <c r="I282" s="93" t="e">
        <f>IF(Table134237122[[#This Row],[Mean Change]]=3,AVERAGEIFS(Table134237122[MR],Table134237122[Mean Change],3),#N/A)</f>
        <v>#N/A</v>
      </c>
      <c r="J282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82" s="94" t="str">
        <f>IF(ISERROR(Table134237122[[#This Row],[Mean Change]]),"",IF(Table134237122[[#This Row],[Variable Name]]="","",IF(Table134237122[[#This Row],[Mean Change]]=1,Table134237122[Variable Name],"")))</f>
        <v/>
      </c>
      <c r="L282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82" s="94" t="str">
        <f>IF(ISERROR(Table134237122[[#This Row],[Mean Change]]),"",IF(Table134237122[[#This Row],[Variable Name]]="","",IF(Table134237122[[#This Row],[Mean Change]]=2,Table134237122[Variable Name],"")))</f>
        <v/>
      </c>
      <c r="N282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82" s="94" t="str">
        <f>IF(ISERROR(Table134237122[[#This Row],[Mean Change]]),"",IF(Table134237122[[#This Row],[Variable Name]]="","",IF(Table134237122[[#This Row],[Mean Change]]=3,Table134237122[Variable Name],"")))</f>
        <v/>
      </c>
      <c r="P282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82" s="94" t="str">
        <f>IF(ISERROR(Table134237122[[#This Row],[Mean Change]]),"",IF(Table134237122[[#This Row],[Variable Name]]="","",IF(Table134237122[[#This Row],[Mean Change]]=4,Table134237122[Variable Name],"")))</f>
        <v/>
      </c>
      <c r="R282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82" s="94" t="str">
        <f>IF(ISERROR(Table134237122[[#This Row],[Mean Change]]),"",IF(Table134237122[[#This Row],[Variable Name]]="","",IF(Table134237122[[#This Row],[Mean Change]]=5,Table134237122[Variable Name],"")))</f>
        <v/>
      </c>
      <c r="T282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82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82" s="96" t="e">
        <f>IF(Table134237122[[#This Row],[Mean Change]]=1,AVERAGEIFS(Table134237122[MR],Table134237122[MR],"&lt;"&amp;Table134237122[[#This Row],[UL MR]],Table134237122[Mean Change],1),#N/A)</f>
        <v>#N/A</v>
      </c>
      <c r="W282" s="96" t="e">
        <f>IF(Table134237122[[#This Row],[Mean Change]]=2,AVERAGEIFS(Table134237122[MR],Table134237122[MR],"&lt;"&amp;Table134237122[[#This Row],[UL MR]],Table134237122[Mean Change],2),#N/A)</f>
        <v>#N/A</v>
      </c>
      <c r="X282" s="96" t="e">
        <f>IF(Table134237122[[#This Row],[Mean Change]]=3,AVERAGEIFS(Table134237122[MR],Table134237122[MR],"&lt;"&amp;Table134237122[[#This Row],[UL MR]],Table134237122[Mean Change],3),#N/A)</f>
        <v>#N/A</v>
      </c>
      <c r="Y282" s="96" t="e">
        <f>Table134237122[[#This Row],[Process Mean]]+(2.66*Table134237122[[#This Row],[MR Bar]])</f>
        <v>#N/A</v>
      </c>
      <c r="Z282" s="96" t="e">
        <f>Table134237122[[#This Row],[2nd Mean]]+(2.66*Table134237122[[#This Row],[MR Bar 2]])</f>
        <v>#N/A</v>
      </c>
      <c r="AA282" s="96" t="e">
        <f>Table134237122[[#This Row],[3rd Mean]]+(2.66*Table134237122[[#This Row],[MR Bar 3]])</f>
        <v>#N/A</v>
      </c>
      <c r="AB282" s="96" t="e">
        <f>Table134237122[[#This Row],[Process Mean]]-(2.66*Table134237122[[#This Row],[MR Bar]])</f>
        <v>#N/A</v>
      </c>
      <c r="AC282" s="96" t="e">
        <f>Table134237122[[#This Row],[2nd Mean]]-(2.66*Table134237122[[#This Row],[MR Bar 2]])</f>
        <v>#N/A</v>
      </c>
      <c r="AD282" s="96" t="e">
        <f>Table134237122[[#This Row],[3rd Mean]]-(2.66*Table134237122[[#This Row],[MR Bar 3]])</f>
        <v>#N/A</v>
      </c>
      <c r="AE282" s="96" t="e">
        <f>IF(Table134237122[[#This Row],[Date]]="",#N/A,IF(Table134237122[[#This Row],[Date]]&lt;$BS$26,#N/A,$BP$26))</f>
        <v>#N/A</v>
      </c>
      <c r="AF282" s="97">
        <f>MAX(Table134237122[Cohort Size])*2</f>
        <v>1264</v>
      </c>
      <c r="AG282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82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82" s="100" t="e">
        <f>IF(Table134237122[[#This Row],[Mean Change]]=1,(Table134237122[[#This Row],[Standard Deviation]]*3)+$T282,#N/A)</f>
        <v>#N/A</v>
      </c>
      <c r="AJ282" s="100" t="e">
        <f>IF(Table134237122[[#This Row],[Mean Change]]=1,$T282-(Table134237122[[#This Row],[Standard Deviation]]*3),#N/A)</f>
        <v>#N/A</v>
      </c>
      <c r="AK282" s="100" t="e">
        <f>IF(Table134237122[[#This Row],[Mean Change]]=2,(Table134237122[[#This Row],[Standard Deviation]]*3)+$T282,#N/A)</f>
        <v>#N/A</v>
      </c>
      <c r="AL282" s="100" t="e">
        <f>IF(Table134237122[[#This Row],[Mean Change]]=2,$T282-(Table134237122[[#This Row],[Standard Deviation]]*3),#N/A)</f>
        <v>#N/A</v>
      </c>
      <c r="AM282" s="100" t="e">
        <f>IF(Table134237122[[#This Row],[Mean Change]]=3,(Table134237122[[#This Row],[Standard Deviation]]*3)+$T282,#N/A)</f>
        <v>#N/A</v>
      </c>
      <c r="AN282" s="100" t="e">
        <f>IF(Table134237122[[#This Row],[Mean Change]]=3,$T282-(Table134237122[[#This Row],[Standard Deviation]]*3),#N/A)</f>
        <v>#N/A</v>
      </c>
      <c r="AO282" s="55">
        <v>0.71613171756220007</v>
      </c>
      <c r="AP282" s="55">
        <v>0.6952282824378001</v>
      </c>
      <c r="AQ282" s="100" t="e">
        <f>IF(Table134237122[[#This Row],[Mean Change]]=5,(Table134237122[[#This Row],[Standard Deviation]]*3)+$T282,#N/A)</f>
        <v>#N/A</v>
      </c>
      <c r="AR282" s="100" t="e">
        <f>IF(Table134237122[[#This Row],[Mean Change]]=5,$T282-(Table134237122[[#This Row],[Standard Deviation]]*3),#N/A)</f>
        <v>#N/A</v>
      </c>
    </row>
    <row r="283" spans="2:44" ht="12.75" customHeight="1" x14ac:dyDescent="0.25">
      <c r="B283" s="9"/>
      <c r="C283" s="80"/>
      <c r="D283" s="81"/>
      <c r="E283" s="91" t="e">
        <f>IF(Table134237122[[#This Row],[Variable Name]]="",#N/A,Table134237122[[#This Row],[Variable Name]])</f>
        <v>#N/A</v>
      </c>
      <c r="F283" s="92" t="str">
        <f>IFERROR(IF(Table134237122[[#This Row],[Variable Name]]="","",IF(AG282&lt;&gt;AG283,"",ABS(Table134237122[[#This Row],[Variable Name]]-C282))),"")</f>
        <v/>
      </c>
      <c r="G283" s="93" t="e">
        <f>IF(Table134237122[[#This Row],[Mean Change]]=1,AVERAGEIFS(Table134237122[MR],Table134237122[Mean Change],1),#N/A)</f>
        <v>#N/A</v>
      </c>
      <c r="H283" s="93" t="e">
        <f>IF(Table134237122[[#This Row],[Mean Change]]=2,AVERAGEIFS(Table134237122[MR],Table134237122[Mean Change],2),#N/A)</f>
        <v>#N/A</v>
      </c>
      <c r="I283" s="93" t="e">
        <f>IF(Table134237122[[#This Row],[Mean Change]]=3,AVERAGEIFS(Table134237122[MR],Table134237122[Mean Change],3),#N/A)</f>
        <v>#N/A</v>
      </c>
      <c r="J283" s="94" t="e">
        <f>IF(Table134237122[[#This Row],[Variable Name]]="",#N/A,IF(Table134237122[[#This Row],[Mean Change]]=1,(SUMIFS(Table134237122[Variable Name],Table134237122[Mean Change],1)/COUNTIFS(Table134237122[Variable Name],"&gt;"&amp;0,Table134237122[Mean Change],1)),#N/A))</f>
        <v>#N/A</v>
      </c>
      <c r="K283" s="94" t="str">
        <f>IF(ISERROR(Table134237122[[#This Row],[Mean Change]]),"",IF(Table134237122[[#This Row],[Variable Name]]="","",IF(Table134237122[[#This Row],[Mean Change]]=1,Table134237122[Variable Name],"")))</f>
        <v/>
      </c>
      <c r="L283" s="94" t="e">
        <f>IF(Table134237122[[#This Row],[Variable Name]]="",#N/A,IF(Table134237122[[#This Row],[Mean Change]]=2,(SUMIFS(Table134237122[Variable Name],Table134237122[Mean Change],2)/COUNTIFS(Table134237122[Variable Name],"&gt;"&amp;0,Table134237122[Mean Change],2)),#N/A))</f>
        <v>#N/A</v>
      </c>
      <c r="M283" s="94" t="str">
        <f>IF(ISERROR(Table134237122[[#This Row],[Mean Change]]),"",IF(Table134237122[[#This Row],[Variable Name]]="","",IF(Table134237122[[#This Row],[Mean Change]]=2,Table134237122[Variable Name],"")))</f>
        <v/>
      </c>
      <c r="N283" s="95" t="e">
        <f>IF(Table134237122[[#This Row],[Variable Name]]="",#N/A,IF(Table134237122[[#This Row],[Mean Change]]=3,(SUMIFS(Table134237122[Variable Name],Table134237122[Mean Change],3)/COUNTIFS(Table134237122[Variable Name],"&gt;"&amp;0,Table134237122[Mean Change],3)),#N/A))</f>
        <v>#N/A</v>
      </c>
      <c r="O283" s="94" t="str">
        <f>IF(ISERROR(Table134237122[[#This Row],[Mean Change]]),"",IF(Table134237122[[#This Row],[Variable Name]]="","",IF(Table134237122[[#This Row],[Mean Change]]=3,Table134237122[Variable Name],"")))</f>
        <v/>
      </c>
      <c r="P283" s="95" t="e">
        <f>IF(Table134237122[[#This Row],[Variable Name]]="",#N/A,IF(Table134237122[[#This Row],[Mean Change]]=4,(SUMIFS(Table134237122[Variable Name],Table134237122[Mean Change],4)/COUNTIFS(Table134237122[Variable Name],"&gt;"&amp;0,Table134237122[Mean Change],4)),#N/A))</f>
        <v>#N/A</v>
      </c>
      <c r="Q283" s="94" t="str">
        <f>IF(ISERROR(Table134237122[[#This Row],[Mean Change]]),"",IF(Table134237122[[#This Row],[Variable Name]]="","",IF(Table134237122[[#This Row],[Mean Change]]=4,Table134237122[Variable Name],"")))</f>
        <v/>
      </c>
      <c r="R283" s="94" t="e">
        <f>IF(Table134237122[[#This Row],[Variable Name]]="",#N/A,IF(Table134237122[[#This Row],[Mean Change]]=5,(SUMIFS(Table134237122[Variable Name],Table134237122[Mean Change],5)/COUNTIFS(Table134237122[Variable Name],"&gt;"&amp;0,Table134237122[Mean Change],5)),#N/A))</f>
        <v>#N/A</v>
      </c>
      <c r="S283" s="94" t="str">
        <f>IF(ISERROR(Table134237122[[#This Row],[Mean Change]]),"",IF(Table134237122[[#This Row],[Variable Name]]="","",IF(Table134237122[[#This Row],[Mean Change]]=5,Table134237122[Variable Name],"")))</f>
        <v/>
      </c>
      <c r="T283" s="95" t="e">
        <f>IF(Table134237122[[#This Row],[Mean Change]]=1,Table134237122[Process Mean],IF(Table134237122[[#This Row],[Mean Change]]=2,Table134237122[2nd Mean],IF(Table134237122[[#This Row],[Mean Change]]=3,Table134237122[3rd Mean],IF(Table134237122[[#This Row],[Mean Change]]=4,Table134237122[4th Mean],IF(Table134237122[[#This Row],[Mean Change]]=5,Table134237122[5th Mean],"")))))</f>
        <v>#N/A</v>
      </c>
      <c r="U283" s="94" t="e">
        <f>IF(Table134237122[[#This Row],[Mean Change]]=1,3.27*Table134237122[[#This Row],[MR Bar with SC]],IF(Table134237122[[#This Row],[Mean Change]]=2,3.27*Table134237122[[#This Row],[MR Bar with SC 2]],3.27*Table134237122[[#This Row],[MR Bar with SC 3]]))</f>
        <v>#N/A</v>
      </c>
      <c r="V283" s="96" t="e">
        <f>IF(Table134237122[[#This Row],[Mean Change]]=1,AVERAGEIFS(Table134237122[MR],Table134237122[MR],"&lt;"&amp;Table134237122[[#This Row],[UL MR]],Table134237122[Mean Change],1),#N/A)</f>
        <v>#N/A</v>
      </c>
      <c r="W283" s="96" t="e">
        <f>IF(Table134237122[[#This Row],[Mean Change]]=2,AVERAGEIFS(Table134237122[MR],Table134237122[MR],"&lt;"&amp;Table134237122[[#This Row],[UL MR]],Table134237122[Mean Change],2),#N/A)</f>
        <v>#N/A</v>
      </c>
      <c r="X283" s="96" t="e">
        <f>IF(Table134237122[[#This Row],[Mean Change]]=3,AVERAGEIFS(Table134237122[MR],Table134237122[MR],"&lt;"&amp;Table134237122[[#This Row],[UL MR]],Table134237122[Mean Change],3),#N/A)</f>
        <v>#N/A</v>
      </c>
      <c r="Y283" s="96" t="e">
        <f>Table134237122[[#This Row],[Process Mean]]+(2.66*Table134237122[[#This Row],[MR Bar]])</f>
        <v>#N/A</v>
      </c>
      <c r="Z283" s="96" t="e">
        <f>Table134237122[[#This Row],[2nd Mean]]+(2.66*Table134237122[[#This Row],[MR Bar 2]])</f>
        <v>#N/A</v>
      </c>
      <c r="AA283" s="96" t="e">
        <f>Table134237122[[#This Row],[3rd Mean]]+(2.66*Table134237122[[#This Row],[MR Bar 3]])</f>
        <v>#N/A</v>
      </c>
      <c r="AB283" s="96" t="e">
        <f>Table134237122[[#This Row],[Process Mean]]-(2.66*Table134237122[[#This Row],[MR Bar]])</f>
        <v>#N/A</v>
      </c>
      <c r="AC283" s="96" t="e">
        <f>Table134237122[[#This Row],[2nd Mean]]-(2.66*Table134237122[[#This Row],[MR Bar 2]])</f>
        <v>#N/A</v>
      </c>
      <c r="AD283" s="96" t="e">
        <f>Table134237122[[#This Row],[3rd Mean]]-(2.66*Table134237122[[#This Row],[MR Bar 3]])</f>
        <v>#N/A</v>
      </c>
      <c r="AE283" s="96" t="e">
        <f>IF(Table134237122[[#This Row],[Date]]="",#N/A,IF(Table134237122[[#This Row],[Date]]&lt;$BS$26,#N/A,$BP$26))</f>
        <v>#N/A</v>
      </c>
      <c r="AF283" s="97">
        <f>MAX(Table134237122[Cohort Size])*2</f>
        <v>1264</v>
      </c>
      <c r="AG283" s="98" t="e">
        <f>IF(Table134237122[[#This Row],[Date]]&lt;$BP$19,#N/A,IF(AND(Table134237122[[#This Row],[Date]]&gt;=$BP$19,Table134237122[[#This Row],[Date]]&lt;=$BP$22),1,IF(AND(Table134237122[[#This Row],[Date]]&gt;=$BS$19,Table134237122[[#This Row],[Date]]&lt;=$BS$22),2,IF(AND(Table134237122[[#This Row],[Date]]&gt;=$BV$19,Table134237122[[#This Row],[Date]]&lt;=$BV$22),3,IF(AND(Table134237122[[#This Row],[Date]]&gt;=$BY$19,Table134237122[[#This Row],[Date]]&lt;=$BY$22),4,IF(AND(Table134237122[[#This Row],[Date]]&gt;=$CB$19,Table134237122[[#This Row],[Date]]&lt;=$CB$22),5,#N/A))))))</f>
        <v>#N/A</v>
      </c>
      <c r="AH283" s="99" t="e">
        <f>IF(Table134237122[[#This Row],[Mean Change]]=1,_xlfn.STDEV.P(Table134237122[1st Mean Values]),IF(Table134237122[[#This Row],[Mean Change]]=2,_xlfn.STDEV.P(Table134237122[2nd Mean Values]),IF(Table134237122[[#This Row],[Mean Change]]=3,_xlfn.STDEV.P(Table134237122[3rd Mean Values]),IF(Table134237122[[#This Row],[Mean Change]]=4,_xlfn.STDEV.P(Table134237122[4th Mean Values]),IF(Table134237122[[#This Row],[Mean Change]]=5,_xlfn.STDEV.P(Table134237122[5th Mean  Values]))))))</f>
        <v>#N/A</v>
      </c>
      <c r="AI283" s="100" t="e">
        <f>IF(Table134237122[[#This Row],[Mean Change]]=1,(Table134237122[[#This Row],[Standard Deviation]]*3)+$T283,#N/A)</f>
        <v>#N/A</v>
      </c>
      <c r="AJ283" s="100" t="e">
        <f>IF(Table134237122[[#This Row],[Mean Change]]=1,$T283-(Table134237122[[#This Row],[Standard Deviation]]*3),#N/A)</f>
        <v>#N/A</v>
      </c>
      <c r="AK283" s="100" t="e">
        <f>IF(Table134237122[[#This Row],[Mean Change]]=2,(Table134237122[[#This Row],[Standard Deviation]]*3)+$T283,#N/A)</f>
        <v>#N/A</v>
      </c>
      <c r="AL283" s="100" t="e">
        <f>IF(Table134237122[[#This Row],[Mean Change]]=2,$T283-(Table134237122[[#This Row],[Standard Deviation]]*3),#N/A)</f>
        <v>#N/A</v>
      </c>
      <c r="AM283" s="100" t="e">
        <f>IF(Table134237122[[#This Row],[Mean Change]]=3,(Table134237122[[#This Row],[Standard Deviation]]*3)+$T283,#N/A)</f>
        <v>#N/A</v>
      </c>
      <c r="AN283" s="100" t="e">
        <f>IF(Table134237122[[#This Row],[Mean Change]]=3,$T283-(Table134237122[[#This Row],[Standard Deviation]]*3),#N/A)</f>
        <v>#N/A</v>
      </c>
      <c r="AO283" s="55">
        <v>0.71613171756220007</v>
      </c>
      <c r="AP283" s="55">
        <v>0.6952282824378001</v>
      </c>
      <c r="AQ283" s="100" t="e">
        <f>IF(Table134237122[[#This Row],[Mean Change]]=5,(Table134237122[[#This Row],[Standard Deviation]]*3)+$T283,#N/A)</f>
        <v>#N/A</v>
      </c>
      <c r="AR283" s="100" t="e">
        <f>IF(Table134237122[[#This Row],[Mean Change]]=5,$T283-(Table134237122[[#This Row],[Standard Deviation]]*3),#N/A)</f>
        <v>#N/A</v>
      </c>
    </row>
  </sheetData>
  <mergeCells count="43">
    <mergeCell ref="AT42:AW45"/>
    <mergeCell ref="BA42:BD45"/>
    <mergeCell ref="BH42:BK45"/>
    <mergeCell ref="BP21:BQ21"/>
    <mergeCell ref="BS21:BT21"/>
    <mergeCell ref="BP25:BQ25"/>
    <mergeCell ref="BS25:BT25"/>
    <mergeCell ref="BP26:BQ27"/>
    <mergeCell ref="BS26:BT27"/>
    <mergeCell ref="AT39:AY39"/>
    <mergeCell ref="BV21:BW21"/>
    <mergeCell ref="BY21:BZ21"/>
    <mergeCell ref="CB21:CC21"/>
    <mergeCell ref="BP22:BQ23"/>
    <mergeCell ref="BS22:BT23"/>
    <mergeCell ref="BV22:BW23"/>
    <mergeCell ref="BY22:BZ23"/>
    <mergeCell ref="CB22:CC23"/>
    <mergeCell ref="BP18:BQ18"/>
    <mergeCell ref="BS18:BT18"/>
    <mergeCell ref="BV18:BW18"/>
    <mergeCell ref="BY18:BZ18"/>
    <mergeCell ref="CB18:CC18"/>
    <mergeCell ref="BP19:BQ20"/>
    <mergeCell ref="BS19:BT20"/>
    <mergeCell ref="BV19:BW20"/>
    <mergeCell ref="BY19:BZ20"/>
    <mergeCell ref="CB19:CC20"/>
    <mergeCell ref="BP10:CC11"/>
    <mergeCell ref="BP12:CC12"/>
    <mergeCell ref="BP13:CC13"/>
    <mergeCell ref="BP14:CC15"/>
    <mergeCell ref="BP17:BQ17"/>
    <mergeCell ref="BS17:BT17"/>
    <mergeCell ref="BV17:BW17"/>
    <mergeCell ref="BY17:BZ17"/>
    <mergeCell ref="CB17:CC17"/>
    <mergeCell ref="BP9:CC9"/>
    <mergeCell ref="B2:E2"/>
    <mergeCell ref="BP4:CC4"/>
    <mergeCell ref="BP5:CC5"/>
    <mergeCell ref="BP6:CC7"/>
    <mergeCell ref="BP8:CC8"/>
  </mergeCells>
  <dataValidations count="2">
    <dataValidation type="date" allowBlank="1" showInputMessage="1" showErrorMessage="1" errorTitle="Invalid Entry" error="You can only input dates in the field, for example: &quot;12/1/2014&quot; or &quot;Dec 1, 2014.&quot;  " sqref="B5:B283" xr:uid="{00000000-0002-0000-0100-000000000000}">
      <formula1>BN6</formula1>
      <formula2>BO6</formula2>
    </dataValidation>
    <dataValidation type="list" allowBlank="1" showInputMessage="1" showErrorMessage="1" sqref="BP19:BQ20 BS26:BT27 BP22:BQ23 BS22:BT23 BV19:BW20 CB19:CC20 BS19:BT20 BY22:BZ23 BY19:BZ20 CB22:CC23 BV22:BW23" xr:uid="{00000000-0002-0000-0100-000001000000}">
      <formula1>$B$5:$B$283</formula1>
    </dataValidation>
  </dataValidations>
  <pageMargins left="0.25" right="0.25" top="0.75" bottom="0.75" header="0.3" footer="0.3"/>
  <pageSetup scale="71" orientation="landscape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Combined Run Charts</vt:lpstr>
      <vt:lpstr>Run Chart Template</vt:lpstr>
      <vt:lpstr>'Run Chart Template'!Print_Area</vt:lpstr>
    </vt:vector>
  </TitlesOfParts>
  <Company>SHC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Jernick, Helene</dc:creator>
  <cp:lastModifiedBy>Sattler, Amelia</cp:lastModifiedBy>
  <dcterms:created xsi:type="dcterms:W3CDTF">2016-05-03T19:36:54Z</dcterms:created>
  <dcterms:modified xsi:type="dcterms:W3CDTF">2018-06-19T17:02:41Z</dcterms:modified>
</cp:coreProperties>
</file>