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awnr\Desktop\FY19 Workbook\"/>
    </mc:Choice>
  </mc:AlternateContent>
  <bookViews>
    <workbookView xWindow="0" yWindow="0" windowWidth="15300" windowHeight="6960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'5YR'!$B$2:$K$75</definedName>
    <definedName name="_xlnm.Print_Area" localSheetId="1">ANIMALS!$A$1:$O$50</definedName>
  </definedNames>
  <calcPr calcId="162913" fullPrecision="0"/>
</workbook>
</file>

<file path=xl/calcChain.xml><?xml version="1.0" encoding="utf-8"?>
<calcChain xmlns="http://schemas.openxmlformats.org/spreadsheetml/2006/main">
  <c r="J24" i="1" l="1"/>
  <c r="H23" i="1"/>
  <c r="K53" i="1" l="1"/>
  <c r="H32" i="1"/>
  <c r="I31" i="1"/>
  <c r="I30" i="1"/>
  <c r="I29" i="1"/>
  <c r="H31" i="1"/>
  <c r="H30" i="1"/>
  <c r="H29" i="1"/>
  <c r="H48" i="1"/>
  <c r="H44" i="1"/>
  <c r="H42" i="1"/>
  <c r="H28" i="1" l="1"/>
  <c r="J31" i="1" l="1"/>
  <c r="J30" i="1"/>
  <c r="J29" i="1"/>
  <c r="K24" i="1"/>
  <c r="I32" i="1" l="1"/>
  <c r="J32" i="1" s="1"/>
  <c r="K31" i="1" l="1"/>
  <c r="K30" i="1"/>
  <c r="K29" i="1" l="1"/>
  <c r="K32" i="1"/>
  <c r="I42" i="1"/>
  <c r="J42" i="1" s="1"/>
  <c r="F43" i="1"/>
  <c r="I67" i="1" l="1"/>
  <c r="K42" i="1"/>
  <c r="I43" i="1"/>
  <c r="B45" i="1"/>
  <c r="B39" i="1"/>
  <c r="H43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H36" i="1"/>
  <c r="H37" i="1"/>
  <c r="H38" i="1"/>
  <c r="H49" i="1"/>
  <c r="N23" i="3"/>
  <c r="G62" i="1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28" i="2"/>
  <c r="N38" i="2"/>
  <c r="N40" i="2" s="1"/>
  <c r="N32" i="2"/>
  <c r="H23" i="3"/>
  <c r="F23" i="3"/>
  <c r="J23" i="3"/>
  <c r="N34" i="2"/>
  <c r="J15" i="3"/>
  <c r="J35" i="3"/>
  <c r="P32" i="3" l="1"/>
  <c r="L16" i="2"/>
  <c r="O14" i="2"/>
  <c r="O9" i="2"/>
  <c r="O11" i="2" s="1"/>
  <c r="B12" i="2" s="1"/>
  <c r="H12" i="2" s="1"/>
  <c r="H45" i="1"/>
  <c r="N18" i="3"/>
  <c r="N33" i="3" s="1"/>
  <c r="N36" i="3" s="1"/>
  <c r="H39" i="1"/>
  <c r="J43" i="1"/>
  <c r="K43" i="1" s="1"/>
  <c r="H50" i="1"/>
  <c r="P27" i="3"/>
  <c r="P23" i="3"/>
  <c r="J18" i="3"/>
  <c r="J33" i="3" s="1"/>
  <c r="J36" i="3" s="1"/>
  <c r="L18" i="3"/>
  <c r="L33" i="3" s="1"/>
  <c r="L36" i="3" s="1"/>
  <c r="D5" i="2"/>
  <c r="C5" i="3"/>
  <c r="B5" i="2"/>
  <c r="B5" i="3"/>
  <c r="G21" i="1"/>
  <c r="O16" i="2" l="1"/>
  <c r="O18" i="2" s="1"/>
  <c r="B18" i="2" s="1"/>
  <c r="H18" i="2" s="1"/>
  <c r="L20" i="2"/>
  <c r="G22" i="1"/>
  <c r="F28" i="1" s="1"/>
  <c r="I28" i="1" s="1"/>
  <c r="I33" i="1" s="1"/>
  <c r="F33" i="1" l="1"/>
  <c r="O20" i="2"/>
  <c r="L22" i="2"/>
  <c r="F48" i="1"/>
  <c r="F38" i="1"/>
  <c r="F49" i="1"/>
  <c r="K73" i="1"/>
  <c r="F36" i="1"/>
  <c r="F44" i="1"/>
  <c r="H43" i="2"/>
  <c r="F37" i="1"/>
  <c r="O22" i="2" l="1"/>
  <c r="L26" i="2"/>
  <c r="O24" i="2"/>
  <c r="B24" i="2" s="1"/>
  <c r="H24" i="2" s="1"/>
  <c r="I49" i="1"/>
  <c r="I37" i="1"/>
  <c r="I36" i="1"/>
  <c r="I44" i="1"/>
  <c r="I38" i="1"/>
  <c r="I48" i="1"/>
  <c r="L28" i="2" l="1"/>
  <c r="O26" i="2"/>
  <c r="H14" i="3"/>
  <c r="J37" i="1"/>
  <c r="K37" i="1" s="1"/>
  <c r="J48" i="1"/>
  <c r="I50" i="1"/>
  <c r="J28" i="1"/>
  <c r="J33" i="1" s="1"/>
  <c r="J38" i="1"/>
  <c r="K38" i="1" s="1"/>
  <c r="F14" i="3"/>
  <c r="J36" i="1"/>
  <c r="K36" i="1" s="1"/>
  <c r="I39" i="1"/>
  <c r="J49" i="1"/>
  <c r="K49" i="1" s="1"/>
  <c r="J44" i="1"/>
  <c r="J45" i="1" s="1"/>
  <c r="I45" i="1"/>
  <c r="L32" i="2" l="1"/>
  <c r="O28" i="2"/>
  <c r="O30" i="2"/>
  <c r="B30" i="2" s="1"/>
  <c r="H30" i="2" s="1"/>
  <c r="I51" i="1"/>
  <c r="H16" i="3"/>
  <c r="H10" i="3"/>
  <c r="H18" i="3" s="1"/>
  <c r="H33" i="3" s="1"/>
  <c r="J50" i="1"/>
  <c r="K39" i="1"/>
  <c r="F15" i="3" s="1"/>
  <c r="K44" i="1"/>
  <c r="K45" i="1" s="1"/>
  <c r="F16" i="3" s="1"/>
  <c r="J39" i="1"/>
  <c r="K28" i="1"/>
  <c r="K33" i="1" s="1"/>
  <c r="K48" i="1"/>
  <c r="O32" i="2" l="1"/>
  <c r="L34" i="2"/>
  <c r="J51" i="1"/>
  <c r="K50" i="1"/>
  <c r="F10" i="3"/>
  <c r="F18" i="3" s="1"/>
  <c r="H15" i="3"/>
  <c r="F17" i="3" l="1"/>
  <c r="K51" i="1"/>
  <c r="L38" i="2"/>
  <c r="O34" i="2"/>
  <c r="O36" i="2" s="1"/>
  <c r="B36" i="2" s="1"/>
  <c r="H36" i="2" s="1"/>
  <c r="H35" i="3"/>
  <c r="H36" i="3" s="1"/>
  <c r="H17" i="3"/>
  <c r="F33" i="3"/>
  <c r="P18" i="3"/>
  <c r="K68" i="1" l="1"/>
  <c r="K69" i="1" s="1"/>
  <c r="H44" i="2"/>
  <c r="H40" i="2"/>
  <c r="L40" i="2"/>
  <c r="O40" i="2" s="1"/>
  <c r="O38" i="2"/>
  <c r="O42" i="2" s="1"/>
  <c r="P33" i="3"/>
  <c r="K71" i="1" l="1"/>
  <c r="K72" i="1"/>
  <c r="K74" i="1" s="1"/>
  <c r="K70" i="1"/>
  <c r="H46" i="2"/>
  <c r="F35" i="3" l="1"/>
  <c r="K75" i="1" l="1"/>
  <c r="P35" i="3"/>
  <c r="F36" i="3"/>
  <c r="P36" i="3" s="1"/>
</calcChain>
</file>

<file path=xl/sharedStrings.xml><?xml version="1.0" encoding="utf-8"?>
<sst xmlns="http://schemas.openxmlformats.org/spreadsheetml/2006/main" count="204" uniqueCount="146">
  <si>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</si>
  <si>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</si>
  <si>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</si>
  <si>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</si>
  <si>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</si>
  <si>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</si>
  <si>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</si>
  <si>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</si>
  <si>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</si>
  <si>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</si>
  <si>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</si>
  <si>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</si>
  <si>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</si>
  <si>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</si>
  <si>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</si>
  <si>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</si>
  <si>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</si>
  <si>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</si>
  <si>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</si>
  <si>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</si>
  <si>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</si>
  <si>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</si>
  <si>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</si>
  <si>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</si>
  <si>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</si>
  <si>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</si>
  <si>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</si>
  <si>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</si>
  <si>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</si>
  <si>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</si>
  <si>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</si>
  <si>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</si>
  <si>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</si>
  <si>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</si>
  <si>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</si>
  <si>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</si>
  <si>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</si>
  <si>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</si>
  <si>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</si>
  <si>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</si>
  <si>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</si>
  <si>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</si>
  <si>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</si>
  <si>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</si>
  <si>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</si>
  <si>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</si>
  <si>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</si>
  <si>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</si>
  <si>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</si>
  <si>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</si>
  <si>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</si>
  <si>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</si>
  <si>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</si>
  <si>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</si>
  <si>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</si>
  <si>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</si>
  <si>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</si>
  <si>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</si>
  <si>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</si>
  <si>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</si>
  <si>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</si>
  <si>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</si>
  <si>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</si>
  <si>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</si>
  <si>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</si>
  <si>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</si>
  <si>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</si>
  <si>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</si>
  <si>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</si>
  <si>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</si>
  <si>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</si>
  <si>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</si>
  <si>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</si>
  <si>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</si>
  <si>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</si>
  <si>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</si>
  <si>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</si>
  <si>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</si>
  <si>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</si>
  <si>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</si>
  <si>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</si>
  <si>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</si>
  <si>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</si>
  <si>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</si>
  <si>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</si>
  <si>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</si>
  <si>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</si>
  <si>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</si>
  <si>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</si>
  <si>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</si>
  <si>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</si>
  <si>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</si>
  <si>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</si>
  <si>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</si>
  <si>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</si>
  <si>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</si>
  <si>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</si>
  <si>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</si>
  <si>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</si>
  <si>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</si>
  <si>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</si>
  <si>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</si>
  <si>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</si>
  <si>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</si>
  <si>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</si>
  <si>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</si>
  <si>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</si>
  <si>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</si>
  <si>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</si>
  <si>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</si>
  <si>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</si>
  <si>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</si>
  <si>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</si>
  <si>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</si>
  <si>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</si>
  <si>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</si>
  <si>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</si>
  <si>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</si>
  <si>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</si>
  <si>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</si>
  <si>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</si>
  <si>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</si>
  <si>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</si>
  <si>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</si>
  <si>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</si>
  <si>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mice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</si>
  <si>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</si>
  <si>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</si>
  <si>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</si>
  <si>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</si>
  <si>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</si>
  <si>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</si>
  <si>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</si>
  <si>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 xml:space="preserve"> Stanford Cancer Institute  Budget Template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</si>
  <si>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</si>
  <si>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</si>
  <si>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</si>
  <si>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</si>
  <si>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</si>
  <si>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</si>
  <si>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</si>
  <si>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</si>
  <si>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FY18</t>
  </si>
  <si>
    <t>Salaries &amp; Benefits</t>
  </si>
  <si>
    <t>Total Salaries &amp; Benefits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</si>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</sst>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14" fontId="21" fillId="0" borderId="0" xfId="0" applyNumberFormat="1" applyFont="1" applyBorder="1" applyAlignment="1">
      <alignment horizontal="left"/>
    </xf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2" fillId="3" borderId="11" xfId="25" applyFont="1" applyFill="1" applyBorder="1"/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9" fontId="22" fillId="3" borderId="12" xfId="25" applyFont="1" applyFill="1" applyBorder="1"/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14" fontId="38" fillId="0" borderId="0" xfId="0" applyNumberFormat="1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40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38" fontId="22" fillId="0" borderId="0" xfId="0" applyNumberFormat="1" applyFont="1" applyBorder="1" applyProtection="1">
      <protection hidden="1"/>
    </xf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9" fillId="11" borderId="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 vertical="center"/>
    </xf>
    <xf numFmtId="0" fontId="39" fillId="11" borderId="5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39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5">
    <cellStyle name="Comma" xfId="1" builtinId="3"/>
    <cellStyle name="Comma [0]" xfId="2" builtinId="6"/>
    <cellStyle name="Comma 2" xfId="3"/>
    <cellStyle name="Currency [0]" xfId="4" builtinId="7"/>
    <cellStyle name="Currency 10" xfId="5"/>
    <cellStyle name="Currency 2" xfId="6"/>
    <cellStyle name="Currency 3" xfId="7"/>
    <cellStyle name="Currency 4" xfId="8"/>
    <cellStyle name="Currency 5" xfId="9"/>
    <cellStyle name="Currency 6" xfId="10"/>
    <cellStyle name="Currency 7" xfId="11"/>
    <cellStyle name="Currency 8" xfId="12"/>
    <cellStyle name="Currency 9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Percent" xfId="25" builtinId="5"/>
    <cellStyle name="Percent 10" xfId="26"/>
    <cellStyle name="Percent 2" xfId="27"/>
    <cellStyle name="Percent 3" xfId="28"/>
    <cellStyle name="Percent 4" xfId="29"/>
    <cellStyle name="Percent 5" xfId="30"/>
    <cellStyle name="Percent 6" xfId="31"/>
    <cellStyle name="Percent 7" xfId="32"/>
    <cellStyle name="Percent 8" xfId="33"/>
    <cellStyle name="Percent 9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299041</xdr:colOff>
      <xdr:row>1</xdr:row>
      <xdr:rowOff>121833</xdr:rowOff>
    </xdr:from>
    <xdr:to>
      <xdr:col>1</xdr:col>
      <xdr:colOff>1871773</xdr:colOff>
      <xdr:row>9</xdr:row>
      <xdr:rowOff>57022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201"/>
  <sheetViews>
    <sheetView tabSelected="1" zoomScale="86" zoomScaleNormal="86" zoomScaleSheetLayoutView="100" workbookViewId="0">
      <selection activeCell="F72" sqref="F72"/>
    </sheetView>
  </sheetViews>
  <sheetFormatPr defaultColWidth="11" defaultRowHeight="15.75" outlineLevelRow="1"/>
  <cols>
    <col min="1" max="1" width="11" style="121"/>
    <col min="2" max="2" width="36.6640625" style="121" customWidth="1"/>
    <col min="3" max="3" width="26.6640625" style="121" customWidth="1"/>
    <col min="4" max="4" width="17.33203125" style="121" customWidth="1"/>
    <col min="5" max="5" width="17.5" style="121" customWidth="1"/>
    <col min="6" max="6" width="16.6640625" style="121" customWidth="1"/>
    <col min="7" max="7" width="13.33203125" style="121" customWidth="1"/>
    <col min="8" max="8" width="13.83203125" style="121" customWidth="1"/>
    <col min="9" max="9" width="15.33203125" style="121" customWidth="1"/>
    <col min="10" max="10" width="17.6640625" style="121" customWidth="1"/>
    <col min="11" max="11" width="18.33203125" style="250" customWidth="1"/>
    <col min="12" max="12" width="20.33203125" style="121" customWidth="1"/>
    <col min="13" max="16384" width="11" style="121"/>
  </cols>
  <sheetData>
    <row r="1" spans="2:12" ht="16.5" thickBot="1"/>
    <row r="2" spans="2:12" s="120" customFormat="1" ht="12.75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2" s="120" customFormat="1" ht="13.5" thickBot="1">
      <c r="B3" s="269"/>
      <c r="C3" s="270"/>
      <c r="D3" s="270"/>
      <c r="E3" s="270"/>
      <c r="F3" s="270"/>
      <c r="G3" s="270"/>
      <c r="H3" s="270"/>
      <c r="I3" s="270"/>
      <c r="J3" s="270"/>
      <c r="K3" s="271"/>
    </row>
    <row r="4" spans="2:12" s="120" customFormat="1" ht="12.75" customHeight="1">
      <c r="B4" s="269"/>
      <c r="C4" s="320" t="s">
        <v>133</v>
      </c>
      <c r="D4" s="321"/>
      <c r="E4" s="321"/>
      <c r="F4" s="321"/>
      <c r="G4" s="321"/>
      <c r="H4" s="321"/>
      <c r="I4" s="321"/>
      <c r="J4" s="321"/>
      <c r="K4" s="322"/>
    </row>
    <row r="5" spans="2:12" s="120" customFormat="1" ht="12.75" customHeight="1" thickBot="1">
      <c r="B5" s="269"/>
      <c r="C5" s="323"/>
      <c r="D5" s="324"/>
      <c r="E5" s="324"/>
      <c r="F5" s="324"/>
      <c r="G5" s="324"/>
      <c r="H5" s="324"/>
      <c r="I5" s="324"/>
      <c r="J5" s="324"/>
      <c r="K5" s="325"/>
      <c r="L5" s="228"/>
    </row>
    <row r="6" spans="2:12" s="120" customFormat="1" ht="12.75">
      <c r="B6" s="269"/>
      <c r="C6" s="270"/>
      <c r="D6" s="318"/>
      <c r="E6" s="318"/>
      <c r="F6" s="318"/>
      <c r="G6" s="318"/>
      <c r="H6" s="318"/>
      <c r="I6" s="318"/>
      <c r="J6" s="318"/>
      <c r="K6" s="319"/>
      <c r="L6" s="228"/>
    </row>
    <row r="7" spans="2:12" s="120" customFormat="1" ht="12.75">
      <c r="B7" s="269"/>
      <c r="C7" s="270"/>
      <c r="D7" s="318"/>
      <c r="E7" s="318"/>
      <c r="F7" s="318"/>
      <c r="G7" s="318"/>
      <c r="H7" s="318"/>
      <c r="I7" s="318"/>
      <c r="J7" s="318"/>
      <c r="K7" s="319"/>
      <c r="L7" s="228"/>
    </row>
    <row r="8" spans="2:12" s="120" customFormat="1" ht="12.75">
      <c r="B8" s="269"/>
      <c r="C8" s="296"/>
      <c r="D8" s="296"/>
      <c r="E8" s="296"/>
      <c r="F8" s="296"/>
      <c r="G8" s="296"/>
      <c r="H8" s="296"/>
      <c r="I8" s="296"/>
      <c r="J8" s="296"/>
      <c r="K8" s="300"/>
      <c r="L8" s="228"/>
    </row>
    <row r="9" spans="2:12" s="120" customFormat="1" ht="12.75">
      <c r="B9" s="269"/>
      <c r="C9" s="296"/>
      <c r="D9" s="296"/>
      <c r="E9" s="296"/>
      <c r="F9" s="296"/>
      <c r="G9" s="296"/>
      <c r="H9" s="296"/>
      <c r="I9" s="296"/>
      <c r="J9" s="296"/>
      <c r="K9" s="300"/>
      <c r="L9" s="228"/>
    </row>
    <row r="10" spans="2:12" s="120" customFormat="1" ht="12.75">
      <c r="B10" s="269"/>
      <c r="C10" s="270"/>
      <c r="D10" s="296"/>
      <c r="E10" s="296"/>
      <c r="F10" s="296"/>
      <c r="G10" s="296"/>
      <c r="H10" s="296"/>
      <c r="I10" s="296"/>
      <c r="J10" s="296"/>
      <c r="K10" s="271"/>
      <c r="L10" s="228"/>
    </row>
    <row r="11" spans="2:12" s="120" customFormat="1" ht="12.75">
      <c r="B11" s="297"/>
      <c r="C11" s="298"/>
      <c r="D11" s="298"/>
      <c r="E11" s="298"/>
      <c r="F11" s="298"/>
      <c r="G11" s="298"/>
      <c r="H11" s="298"/>
      <c r="I11" s="298"/>
      <c r="J11" s="298"/>
      <c r="K11" s="301"/>
      <c r="L11" s="228"/>
    </row>
    <row r="12" spans="2:12" ht="18.75">
      <c r="B12" s="272" t="s">
        <v>132</v>
      </c>
      <c r="C12" s="273"/>
      <c r="D12" s="273"/>
      <c r="E12" s="274"/>
      <c r="F12" s="275"/>
      <c r="G12" s="275"/>
      <c r="H12" s="276"/>
      <c r="I12" s="276"/>
      <c r="J12" s="122"/>
      <c r="K12" s="302"/>
      <c r="L12" s="124"/>
    </row>
    <row r="13" spans="2:12" ht="18.75">
      <c r="B13" s="272" t="s">
        <v>134</v>
      </c>
      <c r="C13" s="273"/>
      <c r="D13" s="273"/>
      <c r="E13" s="274"/>
      <c r="F13" s="275"/>
      <c r="G13" s="275"/>
      <c r="H13" s="276"/>
      <c r="I13" s="276"/>
      <c r="J13" s="122"/>
      <c r="K13" s="302"/>
      <c r="L13" s="124"/>
    </row>
    <row r="14" spans="2:12" ht="18.75">
      <c r="B14" s="272" t="s">
        <v>135</v>
      </c>
      <c r="C14" s="273"/>
      <c r="D14" s="273"/>
      <c r="E14" s="274"/>
      <c r="F14" s="275"/>
      <c r="G14" s="275"/>
      <c r="H14" s="276"/>
      <c r="I14" s="276"/>
      <c r="J14" s="122"/>
      <c r="K14" s="302"/>
      <c r="L14" s="124"/>
    </row>
    <row r="15" spans="2:12" ht="18.75">
      <c r="B15" s="272" t="s">
        <v>136</v>
      </c>
      <c r="C15" s="273"/>
      <c r="D15" s="273"/>
      <c r="E15" s="274"/>
      <c r="F15" s="275"/>
      <c r="G15" s="275"/>
      <c r="H15" s="276"/>
      <c r="I15" s="276"/>
      <c r="J15" s="122"/>
      <c r="K15" s="302"/>
      <c r="L15" s="124"/>
    </row>
    <row r="16" spans="2:12" ht="18.75">
      <c r="B16" s="277" t="s">
        <v>137</v>
      </c>
      <c r="C16" s="278"/>
      <c r="D16" s="279"/>
      <c r="E16" s="279"/>
      <c r="F16" s="280"/>
      <c r="G16" s="281"/>
      <c r="H16" s="275"/>
      <c r="I16" s="275"/>
      <c r="J16" s="123"/>
      <c r="K16" s="282"/>
      <c r="L16" s="124"/>
    </row>
    <row r="17" spans="2:12" ht="18.75">
      <c r="B17" s="277" t="s">
        <v>138</v>
      </c>
      <c r="C17" s="278"/>
      <c r="D17" s="279"/>
      <c r="E17" s="280"/>
      <c r="F17" s="280"/>
      <c r="G17" s="280"/>
      <c r="H17" s="280"/>
      <c r="I17" s="280"/>
      <c r="J17" s="228"/>
      <c r="K17" s="303"/>
      <c r="L17" s="124"/>
    </row>
    <row r="18" spans="2:12" ht="18.75">
      <c r="B18" s="277" t="s">
        <v>139</v>
      </c>
      <c r="C18" s="278"/>
      <c r="D18" s="278"/>
      <c r="E18" s="283"/>
      <c r="F18" s="281"/>
      <c r="G18" s="281"/>
      <c r="H18" s="275"/>
      <c r="I18" s="275"/>
      <c r="J18" s="123"/>
      <c r="K18" s="282"/>
    </row>
    <row r="19" spans="2:12" ht="18.75">
      <c r="B19" s="277" t="s">
        <v>140</v>
      </c>
      <c r="C19" s="278"/>
      <c r="D19" s="278"/>
      <c r="E19" s="283"/>
      <c r="F19" s="281"/>
      <c r="G19" s="281"/>
      <c r="H19" s="275"/>
      <c r="I19" s="275"/>
      <c r="J19" s="123"/>
      <c r="K19" s="282"/>
    </row>
    <row r="20" spans="2:12" ht="18.75">
      <c r="B20" s="277" t="s">
        <v>141</v>
      </c>
      <c r="C20" s="125"/>
      <c r="D20" s="295"/>
      <c r="E20" s="283"/>
      <c r="F20" s="284"/>
      <c r="G20" s="284"/>
      <c r="H20" s="123"/>
      <c r="I20" s="123"/>
      <c r="J20" s="123"/>
      <c r="K20" s="282"/>
    </row>
    <row r="21" spans="2:12">
      <c r="B21" s="285" t="s">
        <v>33</v>
      </c>
      <c r="C21" s="126" t="s">
        <v>3</v>
      </c>
      <c r="D21" s="127">
        <v>1.03</v>
      </c>
      <c r="E21" s="128" t="s">
        <v>30</v>
      </c>
      <c r="F21" s="127"/>
      <c r="G21" s="129">
        <f>ROUND((D17-D16)/30,0)</f>
        <v>0</v>
      </c>
      <c r="H21" s="313" t="s">
        <v>58</v>
      </c>
      <c r="I21" s="314"/>
      <c r="J21" s="314"/>
      <c r="K21" s="315"/>
    </row>
    <row r="22" spans="2:12">
      <c r="B22" s="286"/>
      <c r="C22" s="130" t="s">
        <v>20</v>
      </c>
      <c r="D22" s="127">
        <v>1.03</v>
      </c>
      <c r="E22" s="128" t="s">
        <v>31</v>
      </c>
      <c r="F22" s="127"/>
      <c r="G22" s="131">
        <f>12-G21</f>
        <v>12</v>
      </c>
      <c r="H22" s="127" t="s">
        <v>0</v>
      </c>
      <c r="I22" s="132" t="s">
        <v>1</v>
      </c>
      <c r="J22" s="127" t="s">
        <v>29</v>
      </c>
      <c r="K22" s="287" t="s">
        <v>2</v>
      </c>
    </row>
    <row r="23" spans="2:12" ht="16.5" thickBot="1">
      <c r="B23" s="288"/>
      <c r="C23" s="133" t="s">
        <v>38</v>
      </c>
      <c r="D23" s="134">
        <v>1.04</v>
      </c>
      <c r="E23" s="316" t="s">
        <v>32</v>
      </c>
      <c r="F23" s="317"/>
      <c r="G23" s="265">
        <v>189600</v>
      </c>
      <c r="H23" s="135">
        <f>29.2%+(1.75%)</f>
        <v>0.3095</v>
      </c>
      <c r="I23" s="136">
        <v>0.254</v>
      </c>
      <c r="J23" s="136">
        <v>5.0999999999999997E-2</v>
      </c>
      <c r="K23" s="289">
        <v>8.4000000000000005E-2</v>
      </c>
    </row>
    <row r="24" spans="2:12" ht="15" customHeight="1">
      <c r="B24" s="138"/>
      <c r="C24" s="124"/>
      <c r="D24" s="124"/>
      <c r="E24" s="124"/>
      <c r="F24" s="124"/>
      <c r="G24" s="139"/>
      <c r="H24" s="124"/>
      <c r="I24" s="140" t="s">
        <v>5</v>
      </c>
      <c r="J24" s="141">
        <f>D16</f>
        <v>0</v>
      </c>
      <c r="K24" s="244">
        <f>E16</f>
        <v>0</v>
      </c>
    </row>
    <row r="25" spans="2:12">
      <c r="B25" s="138"/>
      <c r="C25" s="124"/>
      <c r="D25" s="140" t="s">
        <v>27</v>
      </c>
      <c r="E25" s="140" t="s">
        <v>4</v>
      </c>
      <c r="F25" s="140" t="s">
        <v>59</v>
      </c>
      <c r="G25" s="242" t="s">
        <v>11</v>
      </c>
      <c r="H25" s="140" t="s">
        <v>11</v>
      </c>
      <c r="I25" s="140" t="s">
        <v>12</v>
      </c>
      <c r="J25" s="140" t="s">
        <v>13</v>
      </c>
      <c r="K25" s="245" t="s">
        <v>35</v>
      </c>
    </row>
    <row r="26" spans="2:12">
      <c r="B26" s="138"/>
      <c r="C26" s="124"/>
      <c r="D26" s="140" t="s">
        <v>28</v>
      </c>
      <c r="E26" s="140" t="s">
        <v>61</v>
      </c>
      <c r="F26" s="140" t="s">
        <v>60</v>
      </c>
      <c r="G26" s="243" t="s">
        <v>42</v>
      </c>
      <c r="H26" s="140" t="s">
        <v>43</v>
      </c>
      <c r="I26" s="140"/>
      <c r="J26" s="145"/>
      <c r="K26" s="246"/>
    </row>
    <row r="27" spans="2:12">
      <c r="B27" s="144" t="s">
        <v>143</v>
      </c>
      <c r="C27" s="145" t="s">
        <v>46</v>
      </c>
      <c r="D27" s="145"/>
      <c r="E27" s="143"/>
      <c r="F27" s="143"/>
      <c r="G27" s="146"/>
      <c r="H27" s="139"/>
      <c r="I27" s="124"/>
      <c r="J27" s="124"/>
      <c r="K27" s="246"/>
    </row>
    <row r="28" spans="2:12">
      <c r="B28" s="290"/>
      <c r="C28" s="124"/>
      <c r="D28" s="124"/>
      <c r="E28" s="148">
        <v>0</v>
      </c>
      <c r="F28" s="148">
        <f>IF(ROUND(E28*$D$21/12*$G$21+E28*$D$21*$D$21/12*$G$22,0)&gt;$G$23,$G$23,ROUND(E28*$D$21/12*$G$21+E28*$D$21*$D$21/12*$G$22,0))</f>
        <v>0</v>
      </c>
      <c r="G28" s="293">
        <v>0.01</v>
      </c>
      <c r="H28" s="149">
        <f>12*G28</f>
        <v>0.12</v>
      </c>
      <c r="I28" s="150">
        <f>ROUND(F28*G28,0)</f>
        <v>0</v>
      </c>
      <c r="J28" s="150">
        <f>ROUND(I28*H$23,0)</f>
        <v>0</v>
      </c>
      <c r="K28" s="251">
        <f t="shared" ref="K28:K38" si="0">SUM(I28:J28)</f>
        <v>0</v>
      </c>
    </row>
    <row r="29" spans="2:12">
      <c r="B29" s="290"/>
      <c r="C29" s="124"/>
      <c r="D29" s="124"/>
      <c r="E29" s="148"/>
      <c r="F29" s="148"/>
      <c r="G29" s="293">
        <v>0</v>
      </c>
      <c r="H29" s="149">
        <f t="shared" ref="H29:H32" si="1">12*G29</f>
        <v>0</v>
      </c>
      <c r="I29" s="150">
        <f t="shared" ref="I29:I31" si="2">ROUND(F29*G29,0)</f>
        <v>0</v>
      </c>
      <c r="J29" s="150">
        <f t="shared" ref="J29:J31" si="3">ROUND(I29*H$23,0)</f>
        <v>0</v>
      </c>
      <c r="K29" s="251">
        <f t="shared" si="0"/>
        <v>0</v>
      </c>
    </row>
    <row r="30" spans="2:12">
      <c r="B30" s="290"/>
      <c r="C30" s="124"/>
      <c r="D30" s="124"/>
      <c r="E30" s="148"/>
      <c r="F30" s="148"/>
      <c r="G30" s="293">
        <v>0</v>
      </c>
      <c r="H30" s="149">
        <f t="shared" si="1"/>
        <v>0</v>
      </c>
      <c r="I30" s="150">
        <f t="shared" si="2"/>
        <v>0</v>
      </c>
      <c r="J30" s="150">
        <f t="shared" si="3"/>
        <v>0</v>
      </c>
      <c r="K30" s="251">
        <f t="shared" si="0"/>
        <v>0</v>
      </c>
    </row>
    <row r="31" spans="2:12">
      <c r="B31" s="290"/>
      <c r="C31" s="124"/>
      <c r="D31" s="124"/>
      <c r="E31" s="148"/>
      <c r="F31" s="148"/>
      <c r="G31" s="293">
        <v>0</v>
      </c>
      <c r="H31" s="149">
        <f t="shared" si="1"/>
        <v>0</v>
      </c>
      <c r="I31" s="150">
        <f t="shared" si="2"/>
        <v>0</v>
      </c>
      <c r="J31" s="150">
        <f t="shared" si="3"/>
        <v>0</v>
      </c>
      <c r="K31" s="251">
        <f t="shared" si="0"/>
        <v>0</v>
      </c>
    </row>
    <row r="32" spans="2:12">
      <c r="B32" s="290"/>
      <c r="C32" s="124"/>
      <c r="D32" s="124"/>
      <c r="E32" s="148"/>
      <c r="F32" s="148"/>
      <c r="G32" s="299">
        <v>0</v>
      </c>
      <c r="H32" s="149">
        <f t="shared" si="1"/>
        <v>0</v>
      </c>
      <c r="I32" s="312">
        <f t="shared" ref="I32" si="4">SUM(G32:H32)</f>
        <v>0</v>
      </c>
      <c r="J32" s="294">
        <f t="shared" ref="J32" si="5">SUM(H32:I32)</f>
        <v>0</v>
      </c>
      <c r="K32" s="251">
        <f t="shared" si="0"/>
        <v>0</v>
      </c>
    </row>
    <row r="33" spans="2:11">
      <c r="B33" s="138"/>
      <c r="C33" s="124"/>
      <c r="D33" s="124"/>
      <c r="E33" s="150"/>
      <c r="F33" s="148">
        <f t="shared" ref="F33" si="6">IF(ROUND(E33*$D$21/12*$G$21+E33*$D$21*$D$21/12*$G$22,0)&gt;$G$23,$G$23,ROUND(E33*$D$21/12*$G$21+E33*$D$21*$D$21/12*$G$22,0))</f>
        <v>0</v>
      </c>
      <c r="G33" s="152" t="s">
        <v>53</v>
      </c>
      <c r="H33" s="153"/>
      <c r="I33" s="154">
        <f>SUM(I28:I31)</f>
        <v>0</v>
      </c>
      <c r="J33" s="154">
        <f>SUM(J28:J31)</f>
        <v>0</v>
      </c>
      <c r="K33" s="247">
        <f>SUM(K28:K32)</f>
        <v>0</v>
      </c>
    </row>
    <row r="34" spans="2:11" ht="3.75" customHeight="1">
      <c r="B34" s="157"/>
      <c r="C34" s="158"/>
      <c r="D34" s="158"/>
      <c r="E34" s="159"/>
      <c r="F34" s="159"/>
      <c r="G34" s="160"/>
      <c r="H34" s="161"/>
      <c r="I34" s="162"/>
      <c r="J34" s="162"/>
      <c r="K34" s="248"/>
    </row>
    <row r="35" spans="2:11" hidden="1" outlineLevel="1">
      <c r="B35" s="144"/>
      <c r="C35" s="145" t="s">
        <v>47</v>
      </c>
      <c r="D35" s="124"/>
      <c r="E35" s="150"/>
      <c r="F35" s="150"/>
      <c r="G35" s="166"/>
      <c r="H35" s="149"/>
      <c r="I35" s="147"/>
      <c r="J35" s="147"/>
      <c r="K35" s="252"/>
    </row>
    <row r="36" spans="2:11" hidden="1" outlineLevel="1">
      <c r="B36" s="290"/>
      <c r="C36" s="124"/>
      <c r="D36" s="124"/>
      <c r="E36" s="150"/>
      <c r="F36" s="150">
        <f>IF(ROUND(E36/12*$G$21+E36*$D$21/12*$G$22,0)&gt;$G$23,$G$23,ROUND(E36/12*$G$21+E36*$D$21/12*$G$22,0))</f>
        <v>0</v>
      </c>
      <c r="G36" s="167">
        <v>0</v>
      </c>
      <c r="H36" s="149">
        <f>12*G36</f>
        <v>0</v>
      </c>
      <c r="I36" s="150">
        <f t="shared" ref="I36:I38" si="7">ROUND(F36*G36,0)</f>
        <v>0</v>
      </c>
      <c r="J36" s="150">
        <f>ROUND(I36*H$23,0)</f>
        <v>0</v>
      </c>
      <c r="K36" s="251">
        <f>SUM(I36:J36)</f>
        <v>0</v>
      </c>
    </row>
    <row r="37" spans="2:11" hidden="1" outlineLevel="1">
      <c r="B37" s="290"/>
      <c r="C37" s="124"/>
      <c r="D37" s="124"/>
      <c r="E37" s="150"/>
      <c r="F37" s="150">
        <f>IF(ROUND(E37/12*$G$21+E37*$D$21/12*$G$22,0)&gt;$G$23,$G$23,ROUND(E37/12*$G$21+E37*$D$21/12*$G$22,0))</f>
        <v>0</v>
      </c>
      <c r="G37" s="151">
        <v>0</v>
      </c>
      <c r="H37" s="149">
        <f>12*G37</f>
        <v>0</v>
      </c>
      <c r="I37" s="150">
        <f t="shared" si="7"/>
        <v>0</v>
      </c>
      <c r="J37" s="150">
        <f>ROUND(I37*H$23,0)</f>
        <v>0</v>
      </c>
      <c r="K37" s="251">
        <f t="shared" si="0"/>
        <v>0</v>
      </c>
    </row>
    <row r="38" spans="2:11" hidden="1" outlineLevel="1">
      <c r="B38" s="291"/>
      <c r="C38" s="169"/>
      <c r="D38" s="169"/>
      <c r="E38" s="170"/>
      <c r="F38" s="171">
        <f>IF(ROUND(E38/12*$G$21+E38*$D$21/12*$G$22,0)&gt;$G$23,$G$23,ROUND(E38/12*$G$21+E38*$D$21/12*$G$22,0))</f>
        <v>0</v>
      </c>
      <c r="G38" s="172">
        <v>0</v>
      </c>
      <c r="H38" s="173">
        <f>12*G38</f>
        <v>0</v>
      </c>
      <c r="I38" s="170">
        <f t="shared" si="7"/>
        <v>0</v>
      </c>
      <c r="J38" s="170">
        <f>ROUND(I38*H$23,0)</f>
        <v>0</v>
      </c>
      <c r="K38" s="253">
        <f t="shared" si="0"/>
        <v>0</v>
      </c>
    </row>
    <row r="39" spans="2:11" hidden="1" outlineLevel="1">
      <c r="B39" s="174">
        <f>SUM(B36:B38)</f>
        <v>0</v>
      </c>
      <c r="C39" s="175" t="s">
        <v>50</v>
      </c>
      <c r="D39" s="124"/>
      <c r="E39" s="150"/>
      <c r="F39" s="150"/>
      <c r="G39" s="176" t="s">
        <v>53</v>
      </c>
      <c r="H39" s="155">
        <f>SUM(H36:H38)</f>
        <v>0</v>
      </c>
      <c r="I39" s="156">
        <f>SUM(I36:I38)</f>
        <v>0</v>
      </c>
      <c r="J39" s="156">
        <f>SUM(J36:J38)</f>
        <v>0</v>
      </c>
      <c r="K39" s="247">
        <f>SUM(K36:K38)</f>
        <v>0</v>
      </c>
    </row>
    <row r="40" spans="2:11" ht="4.5" customHeight="1" collapsed="1">
      <c r="B40" s="157"/>
      <c r="C40" s="158"/>
      <c r="D40" s="158"/>
      <c r="E40" s="159"/>
      <c r="F40" s="159"/>
      <c r="G40" s="163"/>
      <c r="H40" s="164"/>
      <c r="I40" s="165"/>
      <c r="J40" s="165"/>
      <c r="K40" s="248"/>
    </row>
    <row r="41" spans="2:11" outlineLevel="1">
      <c r="B41" s="144"/>
      <c r="C41" s="145" t="s">
        <v>48</v>
      </c>
      <c r="D41" s="124"/>
      <c r="E41" s="150"/>
      <c r="F41" s="150"/>
      <c r="G41" s="166"/>
      <c r="H41" s="149"/>
      <c r="I41" s="147"/>
      <c r="J41" s="147"/>
      <c r="K41" s="252"/>
    </row>
    <row r="42" spans="2:11" outlineLevel="1">
      <c r="B42" s="177">
        <v>0</v>
      </c>
      <c r="C42" s="124"/>
      <c r="D42" s="124"/>
      <c r="E42" s="148">
        <v>0</v>
      </c>
      <c r="F42" s="148">
        <v>0</v>
      </c>
      <c r="G42" s="167">
        <v>0</v>
      </c>
      <c r="H42" s="149">
        <f t="shared" ref="H42" si="8">12*G42</f>
        <v>0</v>
      </c>
      <c r="I42" s="150">
        <f>ROUND(F42*G42,0)</f>
        <v>0</v>
      </c>
      <c r="J42" s="150">
        <f>ROUND(I42*I$23,0)</f>
        <v>0</v>
      </c>
      <c r="K42" s="251">
        <f>SUM(I42:J42)</f>
        <v>0</v>
      </c>
    </row>
    <row r="43" spans="2:11" outlineLevel="1">
      <c r="B43" s="178"/>
      <c r="C43" s="124"/>
      <c r="D43" s="124"/>
      <c r="E43" s="150"/>
      <c r="F43" s="150">
        <f>E43</f>
        <v>0</v>
      </c>
      <c r="G43" s="167">
        <v>0</v>
      </c>
      <c r="H43" s="149">
        <f>12*G43</f>
        <v>0</v>
      </c>
      <c r="I43" s="150">
        <f>ROUND(F43*G43,0)*(4/12)</f>
        <v>0</v>
      </c>
      <c r="J43" s="150">
        <f>ROUND(I43*$I$23,0)</f>
        <v>0</v>
      </c>
      <c r="K43" s="251">
        <f>SUM(I43:J43)</f>
        <v>0</v>
      </c>
    </row>
    <row r="44" spans="2:11" outlineLevel="1">
      <c r="B44" s="179"/>
      <c r="C44" s="169"/>
      <c r="D44" s="169"/>
      <c r="E44" s="170"/>
      <c r="F44" s="170">
        <f>IF(ROUND(E44*$D$21/12*$G$21+E44*$D$21*$D$21/12*$G$22,0)&gt;$G$23,$G$23,ROUND(E44*$D$21/12*$G$21+E44*$D$21*$D$21/12*$G$22,0))</f>
        <v>0</v>
      </c>
      <c r="G44" s="172"/>
      <c r="H44" s="173">
        <f t="shared" ref="H44" si="9">12*G44</f>
        <v>0</v>
      </c>
      <c r="I44" s="168">
        <f>ROUND(F44*G44,0)</f>
        <v>0</v>
      </c>
      <c r="J44" s="168">
        <f>ROUND(I44*$I$23,0)</f>
        <v>0</v>
      </c>
      <c r="K44" s="254">
        <f>SUM(I44:J44)</f>
        <v>0</v>
      </c>
    </row>
    <row r="45" spans="2:11" outlineLevel="1">
      <c r="B45" s="174">
        <f>SUM(B42:B44)</f>
        <v>0</v>
      </c>
      <c r="C45" s="180" t="s">
        <v>49</v>
      </c>
      <c r="D45" s="145"/>
      <c r="E45" s="181"/>
      <c r="F45" s="181"/>
      <c r="G45" s="152" t="s">
        <v>53</v>
      </c>
      <c r="H45" s="153">
        <f>SUM(H42:H44)</f>
        <v>0</v>
      </c>
      <c r="I45" s="154">
        <f>SUM(I42:I44)</f>
        <v>0</v>
      </c>
      <c r="J45" s="154">
        <f>SUM(J42:J44)</f>
        <v>0</v>
      </c>
      <c r="K45" s="247">
        <f>SUM(K42:K44)</f>
        <v>0</v>
      </c>
    </row>
    <row r="46" spans="2:11" ht="3.75" customHeight="1">
      <c r="B46" s="157"/>
      <c r="C46" s="158"/>
      <c r="D46" s="158"/>
      <c r="E46" s="159"/>
      <c r="F46" s="159"/>
      <c r="G46" s="163"/>
      <c r="H46" s="164"/>
      <c r="I46" s="165"/>
      <c r="J46" s="165"/>
      <c r="K46" s="248"/>
    </row>
    <row r="47" spans="2:11" outlineLevel="1">
      <c r="B47" s="144"/>
      <c r="C47" s="145" t="s">
        <v>52</v>
      </c>
      <c r="D47" s="124"/>
      <c r="E47" s="150"/>
      <c r="F47" s="150"/>
      <c r="G47" s="166"/>
      <c r="H47" s="149"/>
      <c r="I47" s="147"/>
      <c r="J47" s="147"/>
      <c r="K47" s="252"/>
    </row>
    <row r="48" spans="2:11" outlineLevel="1">
      <c r="B48" s="182">
        <v>1</v>
      </c>
      <c r="C48" s="124"/>
      <c r="D48" s="124"/>
      <c r="E48" s="150">
        <v>0</v>
      </c>
      <c r="F48" s="150">
        <f>IF(ROUND(E48*$D$21/12*$G$21+E48*$D$21*$D$21/12*$G$22,0)&gt;$G$23,$G$23,ROUND(E48*$D$21/12*$G$21+E48*$D$21*$D$21/12*$G$22,0))</f>
        <v>0</v>
      </c>
      <c r="G48" s="167">
        <v>0</v>
      </c>
      <c r="H48" s="173">
        <f>12*G48</f>
        <v>0</v>
      </c>
      <c r="I48" s="147">
        <f>ROUND(F48*G48,0)</f>
        <v>0</v>
      </c>
      <c r="J48" s="147">
        <f>ROUND(I48*$J$23,0)</f>
        <v>0</v>
      </c>
      <c r="K48" s="252">
        <f>SUM(I48:J48)</f>
        <v>0</v>
      </c>
    </row>
    <row r="49" spans="2:11" outlineLevel="1">
      <c r="B49" s="183"/>
      <c r="C49" s="169"/>
      <c r="D49" s="169"/>
      <c r="E49" s="170"/>
      <c r="F49" s="170">
        <f>IF(ROUND(E49*$D$21/12*$G$21+E49*$D$21*$D$21/12*$G$22,0)&gt;$G$23,$G$23,ROUND(E49*$D$21/12*$G$21+E49*$D$21*$D$21/12*$G$22,0))</f>
        <v>0</v>
      </c>
      <c r="G49" s="172"/>
      <c r="H49" s="173">
        <f>12*G49</f>
        <v>0</v>
      </c>
      <c r="I49" s="168">
        <f>ROUND(F49*G49,0)</f>
        <v>0</v>
      </c>
      <c r="J49" s="168">
        <f>ROUND(I49*$J$23,0)</f>
        <v>0</v>
      </c>
      <c r="K49" s="254">
        <f>SUM(I49:J49)</f>
        <v>0</v>
      </c>
    </row>
    <row r="50" spans="2:11" outlineLevel="1">
      <c r="B50" s="174">
        <v>0</v>
      </c>
      <c r="C50" s="180" t="s">
        <v>51</v>
      </c>
      <c r="D50" s="145"/>
      <c r="E50" s="181"/>
      <c r="F50" s="181"/>
      <c r="G50" s="152" t="s">
        <v>53</v>
      </c>
      <c r="H50" s="153">
        <f>SUM(H48:H49)</f>
        <v>0</v>
      </c>
      <c r="I50" s="154">
        <f>SUM(I48:I49)</f>
        <v>0</v>
      </c>
      <c r="J50" s="154">
        <f>SUM(J48:J49)</f>
        <v>0</v>
      </c>
      <c r="K50" s="247">
        <f>SUM(K48:K49)</f>
        <v>0</v>
      </c>
    </row>
    <row r="51" spans="2:11" s="188" customFormat="1" ht="19.899999999999999" customHeight="1" thickBot="1">
      <c r="B51" s="185" t="s">
        <v>144</v>
      </c>
      <c r="C51" s="186"/>
      <c r="D51" s="186"/>
      <c r="E51" s="186"/>
      <c r="F51" s="186"/>
      <c r="G51" s="186"/>
      <c r="H51" s="186"/>
      <c r="I51" s="187">
        <f>SUM(I28:I30)+I39+I45+I50</f>
        <v>0</v>
      </c>
      <c r="J51" s="187">
        <f>SUM(J28:J30)+J39+J45+J50</f>
        <v>0</v>
      </c>
      <c r="K51" s="249">
        <f>K33+K39+K45+K50</f>
        <v>0</v>
      </c>
    </row>
    <row r="52" spans="2:11" ht="19.899999999999999" customHeight="1">
      <c r="B52" s="189" t="s">
        <v>16</v>
      </c>
      <c r="C52" s="190"/>
      <c r="D52" s="191"/>
      <c r="E52" s="191"/>
      <c r="F52" s="191"/>
      <c r="G52" s="191"/>
      <c r="H52" s="191"/>
      <c r="I52" s="192"/>
      <c r="J52" s="191"/>
      <c r="K52" s="255"/>
    </row>
    <row r="53" spans="2:11" ht="19.899999999999999" customHeight="1">
      <c r="B53" s="193" t="s">
        <v>18</v>
      </c>
      <c r="C53" s="194"/>
      <c r="D53" s="195"/>
      <c r="E53" s="195"/>
      <c r="F53" s="195"/>
      <c r="G53" s="195"/>
      <c r="H53" s="195"/>
      <c r="I53" s="196"/>
      <c r="J53" s="195"/>
      <c r="K53" s="256">
        <f>K54+K55</f>
        <v>0</v>
      </c>
    </row>
    <row r="54" spans="2:11" ht="19.899999999999999" customHeight="1">
      <c r="B54" s="193"/>
      <c r="C54" s="194" t="s">
        <v>54</v>
      </c>
      <c r="D54" s="195"/>
      <c r="E54" s="195"/>
      <c r="F54" s="195"/>
      <c r="G54" s="195"/>
      <c r="H54" s="195"/>
      <c r="I54" s="196"/>
      <c r="J54" s="195"/>
      <c r="K54" s="257">
        <v>0</v>
      </c>
    </row>
    <row r="55" spans="2:11" ht="19.899999999999999" customHeight="1">
      <c r="B55" s="193"/>
      <c r="C55" s="194" t="s">
        <v>55</v>
      </c>
      <c r="D55" s="195"/>
      <c r="E55" s="195"/>
      <c r="F55" s="195"/>
      <c r="G55" s="195"/>
      <c r="H55" s="195"/>
      <c r="I55" s="195"/>
      <c r="J55" s="195"/>
      <c r="K55" s="257">
        <v>0</v>
      </c>
    </row>
    <row r="56" spans="2:11" ht="19.899999999999999" customHeight="1">
      <c r="B56" s="193" t="s">
        <v>56</v>
      </c>
      <c r="C56" s="194"/>
      <c r="D56" s="195"/>
      <c r="E56" s="195"/>
      <c r="F56" s="195"/>
      <c r="G56" s="195"/>
      <c r="H56" s="195"/>
      <c r="I56" s="195"/>
      <c r="J56" s="195"/>
      <c r="K56" s="256">
        <v>0</v>
      </c>
    </row>
    <row r="57" spans="2:11" ht="19.899999999999999" customHeight="1">
      <c r="B57" s="193" t="s">
        <v>57</v>
      </c>
      <c r="C57" s="194"/>
      <c r="D57" s="195"/>
      <c r="E57" s="195"/>
      <c r="F57" s="195"/>
      <c r="G57" s="195"/>
      <c r="H57" s="195"/>
      <c r="I57" s="196"/>
      <c r="J57" s="195"/>
      <c r="K57" s="256">
        <v>0</v>
      </c>
    </row>
    <row r="58" spans="2:11" ht="19.5" customHeight="1">
      <c r="B58" s="193" t="s">
        <v>15</v>
      </c>
      <c r="C58" s="194"/>
      <c r="D58" s="195"/>
      <c r="E58" s="195"/>
      <c r="F58" s="195"/>
      <c r="G58" s="195"/>
      <c r="H58" s="195"/>
      <c r="I58" s="196"/>
      <c r="J58" s="195"/>
      <c r="K58" s="256">
        <v>0</v>
      </c>
    </row>
    <row r="59" spans="2:11" ht="19.899999999999999" customHeight="1">
      <c r="B59" s="193" t="s">
        <v>122</v>
      </c>
      <c r="C59" s="194"/>
      <c r="D59" s="195"/>
      <c r="E59" s="195"/>
      <c r="F59" s="195"/>
      <c r="G59" s="195"/>
      <c r="H59" s="195"/>
      <c r="I59" s="196"/>
      <c r="J59" s="195"/>
      <c r="K59" s="256">
        <v>0</v>
      </c>
    </row>
    <row r="60" spans="2:11" ht="19.5" customHeight="1">
      <c r="B60" s="193" t="s">
        <v>20</v>
      </c>
      <c r="C60" s="194" t="s">
        <v>131</v>
      </c>
      <c r="D60" s="195"/>
      <c r="E60" s="195"/>
      <c r="F60" s="195"/>
      <c r="G60" s="195"/>
      <c r="H60" s="195"/>
      <c r="I60" s="196"/>
      <c r="J60" s="195"/>
      <c r="K60" s="256">
        <v>0</v>
      </c>
    </row>
    <row r="61" spans="2:11" ht="19.5" customHeight="1">
      <c r="B61" s="193"/>
      <c r="C61" s="194"/>
      <c r="D61" s="195"/>
      <c r="E61" s="195"/>
      <c r="F61" s="195"/>
      <c r="G61" s="195"/>
      <c r="H61" s="195"/>
      <c r="I61" s="196"/>
      <c r="J61" s="195"/>
      <c r="K61" s="256">
        <v>0</v>
      </c>
    </row>
    <row r="62" spans="2:11" ht="19.5" customHeight="1">
      <c r="B62" s="199" t="s">
        <v>17</v>
      </c>
      <c r="C62" s="200" t="s">
        <v>128</v>
      </c>
      <c r="D62" s="201"/>
      <c r="E62" s="195"/>
      <c r="F62" s="195"/>
      <c r="G62" s="202">
        <f>ANIMALS!B11</f>
        <v>0</v>
      </c>
      <c r="H62" s="146" t="s">
        <v>44</v>
      </c>
      <c r="I62" s="203">
        <v>0</v>
      </c>
      <c r="J62" s="204" t="s">
        <v>45</v>
      </c>
      <c r="K62" s="256">
        <v>0</v>
      </c>
    </row>
    <row r="63" spans="2:11" ht="20.25" customHeight="1">
      <c r="B63" s="199" t="s">
        <v>63</v>
      </c>
      <c r="C63" s="205"/>
      <c r="D63" s="195"/>
      <c r="E63" s="197"/>
      <c r="F63" s="197"/>
      <c r="G63" s="197"/>
      <c r="H63" s="197"/>
      <c r="I63" s="197"/>
      <c r="J63" s="197"/>
      <c r="K63" s="256">
        <v>0</v>
      </c>
    </row>
    <row r="64" spans="2:11" ht="19.899999999999999" customHeight="1">
      <c r="B64" s="199" t="s">
        <v>19</v>
      </c>
      <c r="C64" s="205"/>
      <c r="D64" s="195"/>
      <c r="E64" s="206"/>
      <c r="F64" s="206"/>
      <c r="G64" s="206"/>
      <c r="H64" s="206"/>
      <c r="I64" s="207" t="s">
        <v>41</v>
      </c>
      <c r="J64" s="208"/>
      <c r="K64" s="256">
        <v>0</v>
      </c>
    </row>
    <row r="65" spans="2:34" s="124" customFormat="1" ht="19.899999999999999" customHeight="1">
      <c r="B65" s="193" t="s">
        <v>21</v>
      </c>
      <c r="C65" s="205"/>
      <c r="D65" s="195"/>
      <c r="E65" s="195"/>
      <c r="F65" s="195"/>
      <c r="G65" s="195"/>
      <c r="H65" s="195"/>
      <c r="I65" s="196"/>
      <c r="J65" s="195"/>
      <c r="K65" s="258"/>
    </row>
    <row r="66" spans="2:34" ht="19.899999999999999" customHeight="1">
      <c r="B66" s="209" t="s">
        <v>22</v>
      </c>
      <c r="C66" s="210"/>
      <c r="D66" s="195"/>
      <c r="E66" s="195"/>
      <c r="F66" s="195"/>
      <c r="G66" s="197"/>
      <c r="H66" s="211" t="s">
        <v>36</v>
      </c>
      <c r="I66" s="198"/>
      <c r="J66" s="195"/>
      <c r="K66" s="259"/>
    </row>
    <row r="67" spans="2:34" s="137" customFormat="1" ht="19.899999999999999" customHeight="1" thickBot="1">
      <c r="B67" s="212" t="s">
        <v>23</v>
      </c>
      <c r="C67" s="213"/>
      <c r="D67" s="214"/>
      <c r="E67" s="214"/>
      <c r="F67" s="214"/>
      <c r="G67" s="215"/>
      <c r="H67" s="216" t="s">
        <v>37</v>
      </c>
      <c r="I67" s="187">
        <f>10%*I66</f>
        <v>0</v>
      </c>
      <c r="J67" s="214"/>
      <c r="K67" s="260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</row>
    <row r="68" spans="2:34" s="222" customFormat="1" ht="19.899999999999999" customHeight="1" thickBot="1">
      <c r="B68" s="217" t="s">
        <v>39</v>
      </c>
      <c r="C68" s="218"/>
      <c r="D68" s="219"/>
      <c r="E68" s="219"/>
      <c r="F68" s="219"/>
      <c r="G68" s="219"/>
      <c r="H68" s="220"/>
      <c r="I68" s="220"/>
      <c r="J68" s="221"/>
      <c r="K68" s="261">
        <f>K51+K52+K53+K54+K55+K56+K57+K58+K59+K60+K61+K62+K63+K64+I66</f>
        <v>0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</row>
    <row r="69" spans="2:34" ht="19.899999999999999" customHeight="1" thickBot="1">
      <c r="B69" s="193" t="s">
        <v>24</v>
      </c>
      <c r="C69" s="197"/>
      <c r="D69" s="197"/>
      <c r="E69" s="197"/>
      <c r="F69" s="197"/>
      <c r="G69" s="197"/>
      <c r="H69" s="197"/>
      <c r="I69" s="196"/>
      <c r="J69" s="223"/>
      <c r="K69" s="256">
        <f>K68</f>
        <v>0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</row>
    <row r="70" spans="2:34" s="120" customFormat="1" ht="15" hidden="1" customHeight="1" thickBot="1">
      <c r="B70" s="224" t="s">
        <v>40</v>
      </c>
      <c r="C70" s="225"/>
      <c r="D70" s="225"/>
      <c r="E70" s="225"/>
      <c r="F70" s="225"/>
      <c r="G70" s="225"/>
      <c r="H70" s="225"/>
      <c r="I70" s="226"/>
      <c r="J70" s="227"/>
      <c r="K70" s="262">
        <f>IF(ROUND(K68,0)&lt;500000,ROUND(K68,0),"ERROR")</f>
        <v>0</v>
      </c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</row>
    <row r="71" spans="2:34" ht="19.899999999999999" customHeight="1" thickBot="1">
      <c r="B71" s="193" t="s">
        <v>129</v>
      </c>
      <c r="C71" s="197" t="s">
        <v>130</v>
      </c>
      <c r="D71" s="197"/>
      <c r="E71" s="229" t="s">
        <v>142</v>
      </c>
      <c r="F71" s="229" t="s">
        <v>145</v>
      </c>
      <c r="G71" s="197"/>
      <c r="H71" s="197"/>
      <c r="I71" s="196"/>
      <c r="J71" s="196"/>
      <c r="K71" s="256">
        <f>K69</f>
        <v>0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</row>
    <row r="72" spans="2:34" ht="19.899999999999999" customHeight="1">
      <c r="B72" s="193" t="s">
        <v>25</v>
      </c>
      <c r="C72" s="225"/>
      <c r="D72" s="225" t="s">
        <v>123</v>
      </c>
      <c r="E72" s="230">
        <v>0.08</v>
      </c>
      <c r="F72" s="230">
        <v>0.08</v>
      </c>
      <c r="G72" s="197"/>
      <c r="H72" s="197"/>
      <c r="I72" s="196"/>
      <c r="J72" s="196"/>
      <c r="K72" s="256">
        <f>$F$72*K69</f>
        <v>0</v>
      </c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</row>
    <row r="73" spans="2:34" ht="19.899999999999999" customHeight="1" thickBot="1">
      <c r="B73" s="193" t="s">
        <v>26</v>
      </c>
      <c r="C73" s="197" t="s">
        <v>124</v>
      </c>
      <c r="D73" s="197"/>
      <c r="E73" s="231"/>
      <c r="F73" s="231"/>
      <c r="G73" s="197"/>
      <c r="H73" s="197"/>
      <c r="I73" s="196"/>
      <c r="J73" s="196"/>
      <c r="K73" s="256">
        <f>ROUND(K62*$E$73/12*G21+K62*$F$73/12*G22, 0)</f>
        <v>0</v>
      </c>
    </row>
    <row r="74" spans="2:34" ht="19.899999999999999" customHeight="1">
      <c r="B74" s="193" t="s">
        <v>62</v>
      </c>
      <c r="C74" s="197"/>
      <c r="D74" s="197"/>
      <c r="E74" s="197"/>
      <c r="F74" s="197"/>
      <c r="G74" s="197"/>
      <c r="H74" s="197"/>
      <c r="I74" s="196"/>
      <c r="J74" s="196"/>
      <c r="K74" s="256">
        <f>K72+K73</f>
        <v>0</v>
      </c>
    </row>
    <row r="75" spans="2:34" ht="19.899999999999999" customHeight="1" thickBot="1">
      <c r="B75" s="232" t="s">
        <v>10</v>
      </c>
      <c r="C75" s="215"/>
      <c r="D75" s="215"/>
      <c r="E75" s="215"/>
      <c r="F75" s="215"/>
      <c r="G75" s="215"/>
      <c r="H75" s="215"/>
      <c r="I75" s="233"/>
      <c r="J75" s="234"/>
      <c r="K75" s="263">
        <f>K69+K74</f>
        <v>0</v>
      </c>
      <c r="L75" s="235"/>
    </row>
    <row r="76" spans="2:34">
      <c r="B76" s="138"/>
      <c r="C76" s="124"/>
      <c r="D76" s="124"/>
      <c r="E76" s="124"/>
      <c r="F76" s="124"/>
      <c r="G76" s="124"/>
      <c r="H76" s="124"/>
      <c r="I76" s="124"/>
      <c r="J76" s="124"/>
      <c r="K76" s="282"/>
      <c r="L76" s="124"/>
    </row>
    <row r="77" spans="2:34" s="184" customFormat="1">
      <c r="B77" s="304"/>
      <c r="C77" s="142"/>
      <c r="D77" s="142"/>
      <c r="E77" s="142"/>
      <c r="F77" s="142"/>
      <c r="G77" s="142"/>
      <c r="H77" s="142"/>
      <c r="I77" s="142"/>
      <c r="J77" s="142"/>
      <c r="K77" s="305"/>
    </row>
    <row r="78" spans="2:34">
      <c r="B78" s="306" t="s">
        <v>34</v>
      </c>
      <c r="C78" s="307"/>
      <c r="D78" s="124"/>
      <c r="E78" s="308"/>
      <c r="F78" s="124"/>
      <c r="G78" s="124"/>
      <c r="H78" s="124"/>
      <c r="I78" s="124"/>
      <c r="J78" s="124"/>
      <c r="K78" s="309"/>
      <c r="L78" s="292"/>
    </row>
    <row r="79" spans="2:34" ht="16.5" thickBot="1">
      <c r="B79" s="310"/>
      <c r="C79" s="137"/>
      <c r="D79" s="137"/>
      <c r="E79" s="137"/>
      <c r="F79" s="137"/>
      <c r="G79" s="137"/>
      <c r="H79" s="137"/>
      <c r="I79" s="137"/>
      <c r="J79" s="137"/>
      <c r="K79" s="311"/>
    </row>
    <row r="80" spans="2:34" s="184" customFormat="1">
      <c r="K80" s="264"/>
    </row>
    <row r="81" spans="2:11" s="142" customFormat="1">
      <c r="K81" s="236"/>
    </row>
    <row r="82" spans="2:11" s="142" customFormat="1">
      <c r="B82" s="236"/>
      <c r="C82" s="236"/>
      <c r="E82" s="237"/>
      <c r="F82" s="237"/>
      <c r="G82" s="237"/>
      <c r="H82" s="237"/>
      <c r="K82" s="236"/>
    </row>
    <row r="83" spans="2:11" s="142" customFormat="1">
      <c r="E83" s="238"/>
      <c r="F83" s="238"/>
      <c r="G83" s="238"/>
      <c r="H83" s="239"/>
      <c r="K83" s="236"/>
    </row>
    <row r="84" spans="2:11" s="142" customFormat="1">
      <c r="E84" s="238"/>
      <c r="F84" s="238"/>
      <c r="G84" s="238"/>
      <c r="H84" s="239"/>
      <c r="K84" s="236"/>
    </row>
    <row r="85" spans="2:11" s="142" customFormat="1">
      <c r="B85" s="236"/>
      <c r="E85" s="238"/>
      <c r="F85" s="238"/>
      <c r="G85" s="238"/>
      <c r="H85" s="239"/>
      <c r="K85" s="236"/>
    </row>
    <row r="86" spans="2:11" s="142" customFormat="1">
      <c r="E86" s="238"/>
      <c r="F86" s="238"/>
      <c r="G86" s="238"/>
      <c r="H86" s="239"/>
      <c r="K86" s="236"/>
    </row>
    <row r="87" spans="2:11" s="142" customFormat="1">
      <c r="E87" s="238"/>
      <c r="F87" s="238"/>
      <c r="G87" s="238"/>
      <c r="H87" s="239"/>
      <c r="K87" s="236"/>
    </row>
    <row r="88" spans="2:11" s="142" customFormat="1">
      <c r="E88" s="238"/>
      <c r="F88" s="238"/>
      <c r="G88" s="238"/>
      <c r="H88" s="239"/>
      <c r="K88" s="236"/>
    </row>
    <row r="89" spans="2:11" s="142" customFormat="1">
      <c r="B89" s="236"/>
      <c r="C89" s="236"/>
      <c r="D89" s="236"/>
      <c r="E89" s="239"/>
      <c r="F89" s="239"/>
      <c r="G89" s="239"/>
      <c r="H89" s="239"/>
      <c r="K89" s="236"/>
    </row>
    <row r="90" spans="2:11" s="142" customFormat="1">
      <c r="E90" s="238"/>
      <c r="F90" s="238"/>
      <c r="G90" s="238"/>
      <c r="H90" s="238"/>
      <c r="I90" s="238"/>
      <c r="K90" s="236"/>
    </row>
    <row r="91" spans="2:11" s="142" customFormat="1">
      <c r="E91" s="238"/>
      <c r="F91" s="238"/>
      <c r="G91" s="238"/>
      <c r="H91" s="238"/>
      <c r="I91" s="238"/>
      <c r="K91" s="236"/>
    </row>
    <row r="92" spans="2:11" s="142" customFormat="1">
      <c r="B92" s="236"/>
      <c r="C92" s="236"/>
      <c r="E92" s="237"/>
      <c r="F92" s="237"/>
      <c r="G92" s="237"/>
      <c r="H92" s="237"/>
      <c r="K92" s="236"/>
    </row>
    <row r="93" spans="2:11" s="142" customFormat="1">
      <c r="E93" s="238"/>
      <c r="F93" s="238"/>
      <c r="G93" s="238"/>
      <c r="H93" s="239"/>
      <c r="K93" s="236"/>
    </row>
    <row r="94" spans="2:11" s="142" customFormat="1">
      <c r="B94" s="236"/>
      <c r="C94" s="236"/>
      <c r="E94" s="239"/>
      <c r="F94" s="239"/>
      <c r="G94" s="239"/>
      <c r="H94" s="239"/>
      <c r="K94" s="236"/>
    </row>
    <row r="95" spans="2:11" s="142" customFormat="1">
      <c r="E95" s="238"/>
      <c r="F95" s="238"/>
      <c r="G95" s="238"/>
      <c r="H95" s="238"/>
      <c r="I95" s="238"/>
      <c r="K95" s="236"/>
    </row>
    <row r="96" spans="2:11" s="142" customFormat="1">
      <c r="E96" s="238"/>
      <c r="F96" s="238"/>
      <c r="G96" s="238"/>
      <c r="H96" s="238"/>
      <c r="I96" s="238"/>
      <c r="K96" s="236"/>
    </row>
    <row r="97" spans="2:11" s="142" customFormat="1">
      <c r="B97" s="236"/>
      <c r="E97" s="237"/>
      <c r="F97" s="237"/>
      <c r="G97" s="237"/>
      <c r="H97" s="237"/>
      <c r="K97" s="236"/>
    </row>
    <row r="98" spans="2:11" s="142" customFormat="1">
      <c r="E98" s="238"/>
      <c r="F98" s="238"/>
      <c r="G98" s="238"/>
      <c r="H98" s="239"/>
      <c r="K98" s="236"/>
    </row>
    <row r="99" spans="2:11" s="142" customFormat="1">
      <c r="B99" s="240"/>
      <c r="E99" s="241"/>
      <c r="F99" s="241"/>
      <c r="G99" s="238"/>
      <c r="H99" s="239"/>
      <c r="K99" s="236"/>
    </row>
    <row r="100" spans="2:11" s="142" customFormat="1">
      <c r="E100" s="238"/>
      <c r="F100" s="238"/>
      <c r="G100" s="238"/>
      <c r="H100" s="239"/>
      <c r="K100" s="236"/>
    </row>
    <row r="101" spans="2:11" s="142" customFormat="1">
      <c r="E101" s="238"/>
      <c r="F101" s="238"/>
      <c r="G101" s="238"/>
      <c r="H101" s="239"/>
      <c r="K101" s="236"/>
    </row>
    <row r="102" spans="2:11" s="142" customFormat="1">
      <c r="E102" s="238"/>
      <c r="F102" s="238"/>
      <c r="G102" s="238"/>
      <c r="H102" s="239"/>
      <c r="K102" s="236"/>
    </row>
    <row r="103" spans="2:11" s="142" customFormat="1">
      <c r="B103" s="236"/>
      <c r="C103" s="236"/>
      <c r="E103" s="239"/>
      <c r="F103" s="239"/>
      <c r="G103" s="239"/>
      <c r="H103" s="239"/>
      <c r="K103" s="236"/>
    </row>
    <row r="104" spans="2:11" s="184" customFormat="1">
      <c r="K104" s="264"/>
    </row>
    <row r="105" spans="2:11" s="184" customFormat="1">
      <c r="K105" s="264"/>
    </row>
    <row r="106" spans="2:11" s="184" customFormat="1">
      <c r="K106" s="264"/>
    </row>
    <row r="107" spans="2:11" s="184" customFormat="1">
      <c r="K107" s="264"/>
    </row>
    <row r="108" spans="2:11" s="184" customFormat="1">
      <c r="K108" s="264"/>
    </row>
    <row r="109" spans="2:11" s="184" customFormat="1">
      <c r="K109" s="264"/>
    </row>
    <row r="110" spans="2:11" s="184" customFormat="1">
      <c r="K110" s="264"/>
    </row>
    <row r="111" spans="2:11" s="184" customFormat="1">
      <c r="K111" s="264"/>
    </row>
    <row r="112" spans="2:11" s="184" customFormat="1">
      <c r="K112" s="264"/>
    </row>
    <row r="113" spans="11:11" s="184" customFormat="1">
      <c r="K113" s="264"/>
    </row>
    <row r="114" spans="11:11" s="184" customFormat="1">
      <c r="K114" s="264"/>
    </row>
    <row r="115" spans="11:11" s="184" customFormat="1">
      <c r="K115" s="264"/>
    </row>
    <row r="116" spans="11:11" s="184" customFormat="1">
      <c r="K116" s="264"/>
    </row>
    <row r="117" spans="11:11" s="184" customFormat="1">
      <c r="K117" s="264"/>
    </row>
    <row r="118" spans="11:11" s="184" customFormat="1">
      <c r="K118" s="264"/>
    </row>
    <row r="119" spans="11:11" s="184" customFormat="1">
      <c r="K119" s="264"/>
    </row>
    <row r="120" spans="11:11" s="184" customFormat="1">
      <c r="K120" s="264"/>
    </row>
    <row r="121" spans="11:11" s="184" customFormat="1">
      <c r="K121" s="264"/>
    </row>
    <row r="122" spans="11:11" s="184" customFormat="1">
      <c r="K122" s="264"/>
    </row>
    <row r="123" spans="11:11" s="184" customFormat="1">
      <c r="K123" s="264"/>
    </row>
    <row r="124" spans="11:11" s="184" customFormat="1">
      <c r="K124" s="264"/>
    </row>
    <row r="125" spans="11:11" s="184" customFormat="1">
      <c r="K125" s="264"/>
    </row>
    <row r="126" spans="11:11" s="184" customFormat="1">
      <c r="K126" s="264"/>
    </row>
    <row r="127" spans="11:11" s="184" customFormat="1">
      <c r="K127" s="264"/>
    </row>
    <row r="128" spans="11:11" s="184" customFormat="1">
      <c r="K128" s="264"/>
    </row>
    <row r="129" spans="11:11" s="184" customFormat="1">
      <c r="K129" s="264"/>
    </row>
    <row r="130" spans="11:11" s="184" customFormat="1">
      <c r="K130" s="264"/>
    </row>
    <row r="131" spans="11:11" s="184" customFormat="1">
      <c r="K131" s="264"/>
    </row>
    <row r="132" spans="11:11" s="184" customFormat="1">
      <c r="K132" s="264"/>
    </row>
    <row r="133" spans="11:11" s="184" customFormat="1">
      <c r="K133" s="264"/>
    </row>
    <row r="134" spans="11:11" s="184" customFormat="1">
      <c r="K134" s="264"/>
    </row>
    <row r="135" spans="11:11" s="184" customFormat="1">
      <c r="K135" s="264"/>
    </row>
    <row r="136" spans="11:11" s="184" customFormat="1">
      <c r="K136" s="264"/>
    </row>
    <row r="137" spans="11:11" s="184" customFormat="1">
      <c r="K137" s="264"/>
    </row>
    <row r="138" spans="11:11" s="184" customFormat="1">
      <c r="K138" s="264"/>
    </row>
    <row r="139" spans="11:11" s="184" customFormat="1">
      <c r="K139" s="264"/>
    </row>
    <row r="140" spans="11:11" s="184" customFormat="1">
      <c r="K140" s="264"/>
    </row>
    <row r="141" spans="11:11" s="184" customFormat="1">
      <c r="K141" s="264"/>
    </row>
    <row r="142" spans="11:11" s="184" customFormat="1">
      <c r="K142" s="264"/>
    </row>
    <row r="143" spans="11:11" s="184" customFormat="1">
      <c r="K143" s="264"/>
    </row>
    <row r="144" spans="11:11" s="184" customFormat="1">
      <c r="K144" s="264"/>
    </row>
    <row r="145" spans="11:11" s="184" customFormat="1">
      <c r="K145" s="264"/>
    </row>
    <row r="146" spans="11:11" s="184" customFormat="1">
      <c r="K146" s="264"/>
    </row>
    <row r="147" spans="11:11" s="184" customFormat="1">
      <c r="K147" s="264"/>
    </row>
    <row r="148" spans="11:11" s="184" customFormat="1">
      <c r="K148" s="264"/>
    </row>
    <row r="149" spans="11:11" s="184" customFormat="1">
      <c r="K149" s="264"/>
    </row>
    <row r="150" spans="11:11" s="184" customFormat="1">
      <c r="K150" s="264"/>
    </row>
    <row r="151" spans="11:11" s="184" customFormat="1">
      <c r="K151" s="264"/>
    </row>
    <row r="152" spans="11:11" s="184" customFormat="1">
      <c r="K152" s="264"/>
    </row>
    <row r="153" spans="11:11" s="184" customFormat="1">
      <c r="K153" s="264"/>
    </row>
    <row r="154" spans="11:11" s="184" customFormat="1">
      <c r="K154" s="264"/>
    </row>
    <row r="155" spans="11:11" s="184" customFormat="1">
      <c r="K155" s="264"/>
    </row>
    <row r="156" spans="11:11" s="184" customFormat="1">
      <c r="K156" s="264"/>
    </row>
    <row r="157" spans="11:11" s="184" customFormat="1">
      <c r="K157" s="264"/>
    </row>
    <row r="158" spans="11:11" s="184" customFormat="1">
      <c r="K158" s="264"/>
    </row>
    <row r="159" spans="11:11" s="184" customFormat="1">
      <c r="K159" s="264"/>
    </row>
    <row r="160" spans="11:11" s="184" customFormat="1">
      <c r="K160" s="264"/>
    </row>
    <row r="161" spans="11:11" s="184" customFormat="1">
      <c r="K161" s="264"/>
    </row>
    <row r="162" spans="11:11" s="184" customFormat="1">
      <c r="K162" s="264"/>
    </row>
    <row r="163" spans="11:11" s="184" customFormat="1">
      <c r="K163" s="264"/>
    </row>
    <row r="164" spans="11:11" s="184" customFormat="1">
      <c r="K164" s="264"/>
    </row>
    <row r="165" spans="11:11" s="184" customFormat="1">
      <c r="K165" s="264"/>
    </row>
    <row r="166" spans="11:11" s="184" customFormat="1">
      <c r="K166" s="264"/>
    </row>
    <row r="167" spans="11:11" s="184" customFormat="1">
      <c r="K167" s="264"/>
    </row>
    <row r="168" spans="11:11" s="184" customFormat="1">
      <c r="K168" s="264"/>
    </row>
    <row r="169" spans="11:11" s="184" customFormat="1">
      <c r="K169" s="264"/>
    </row>
    <row r="170" spans="11:11" s="184" customFormat="1">
      <c r="K170" s="264"/>
    </row>
    <row r="171" spans="11:11" s="184" customFormat="1">
      <c r="K171" s="264"/>
    </row>
    <row r="172" spans="11:11" s="184" customFormat="1">
      <c r="K172" s="264"/>
    </row>
    <row r="173" spans="11:11" s="184" customFormat="1">
      <c r="K173" s="264"/>
    </row>
    <row r="174" spans="11:11" s="184" customFormat="1">
      <c r="K174" s="264"/>
    </row>
    <row r="175" spans="11:11" s="184" customFormat="1">
      <c r="K175" s="264"/>
    </row>
    <row r="176" spans="11:11" s="184" customFormat="1">
      <c r="K176" s="264"/>
    </row>
    <row r="177" spans="11:11" s="184" customFormat="1">
      <c r="K177" s="264"/>
    </row>
    <row r="178" spans="11:11" s="184" customFormat="1">
      <c r="K178" s="264"/>
    </row>
    <row r="179" spans="11:11" s="184" customFormat="1">
      <c r="K179" s="264"/>
    </row>
    <row r="180" spans="11:11" s="184" customFormat="1">
      <c r="K180" s="264"/>
    </row>
    <row r="181" spans="11:11" s="184" customFormat="1">
      <c r="K181" s="264"/>
    </row>
    <row r="182" spans="11:11" s="184" customFormat="1">
      <c r="K182" s="264"/>
    </row>
    <row r="183" spans="11:11" s="184" customFormat="1">
      <c r="K183" s="264"/>
    </row>
    <row r="184" spans="11:11" s="184" customFormat="1">
      <c r="K184" s="264"/>
    </row>
    <row r="185" spans="11:11" s="184" customFormat="1">
      <c r="K185" s="264"/>
    </row>
    <row r="186" spans="11:11" s="184" customFormat="1">
      <c r="K186" s="264"/>
    </row>
    <row r="187" spans="11:11" s="184" customFormat="1">
      <c r="K187" s="264"/>
    </row>
    <row r="188" spans="11:11" s="184" customFormat="1">
      <c r="K188" s="264"/>
    </row>
    <row r="189" spans="11:11" s="184" customFormat="1">
      <c r="K189" s="264"/>
    </row>
    <row r="190" spans="11:11" s="184" customFormat="1">
      <c r="K190" s="264"/>
    </row>
    <row r="191" spans="11:11" s="184" customFormat="1">
      <c r="K191" s="264"/>
    </row>
    <row r="192" spans="11:11" s="184" customFormat="1">
      <c r="K192" s="264"/>
    </row>
    <row r="193" spans="11:11" s="184" customFormat="1">
      <c r="K193" s="264"/>
    </row>
    <row r="194" spans="11:11" s="184" customFormat="1">
      <c r="K194" s="264"/>
    </row>
    <row r="195" spans="11:11" s="184" customFormat="1">
      <c r="K195" s="264"/>
    </row>
    <row r="196" spans="11:11" s="184" customFormat="1">
      <c r="K196" s="264"/>
    </row>
    <row r="197" spans="11:11" s="184" customFormat="1">
      <c r="K197" s="264"/>
    </row>
    <row r="198" spans="11:11" s="184" customFormat="1">
      <c r="K198" s="264"/>
    </row>
    <row r="199" spans="11:11" s="184" customFormat="1">
      <c r="K199" s="264"/>
    </row>
    <row r="200" spans="11:11" s="184" customFormat="1">
      <c r="K200" s="264"/>
    </row>
    <row r="201" spans="11:11" s="184" customFormat="1">
      <c r="K201" s="264"/>
    </row>
    <row r="202" spans="11:11" s="184" customFormat="1">
      <c r="K202" s="264"/>
    </row>
    <row r="203" spans="11:11" s="184" customFormat="1">
      <c r="K203" s="264"/>
    </row>
    <row r="204" spans="11:11" s="184" customFormat="1">
      <c r="K204" s="264"/>
    </row>
    <row r="205" spans="11:11" s="184" customFormat="1">
      <c r="K205" s="264"/>
    </row>
    <row r="206" spans="11:11" s="184" customFormat="1">
      <c r="K206" s="264"/>
    </row>
    <row r="207" spans="11:11" s="184" customFormat="1">
      <c r="K207" s="264"/>
    </row>
    <row r="208" spans="11:11" s="184" customFormat="1">
      <c r="K208" s="264"/>
    </row>
    <row r="209" spans="11:11" s="184" customFormat="1">
      <c r="K209" s="264"/>
    </row>
    <row r="210" spans="11:11" s="184" customFormat="1">
      <c r="K210" s="264"/>
    </row>
    <row r="211" spans="11:11" s="184" customFormat="1">
      <c r="K211" s="264"/>
    </row>
    <row r="212" spans="11:11" s="184" customFormat="1">
      <c r="K212" s="264"/>
    </row>
    <row r="213" spans="11:11" s="184" customFormat="1">
      <c r="K213" s="264"/>
    </row>
    <row r="214" spans="11:11" s="184" customFormat="1">
      <c r="K214" s="264"/>
    </row>
    <row r="215" spans="11:11" s="184" customFormat="1">
      <c r="K215" s="264"/>
    </row>
    <row r="216" spans="11:11" s="184" customFormat="1">
      <c r="K216" s="264"/>
    </row>
    <row r="217" spans="11:11" s="184" customFormat="1">
      <c r="K217" s="264"/>
    </row>
    <row r="218" spans="11:11" s="184" customFormat="1">
      <c r="K218" s="264"/>
    </row>
    <row r="219" spans="11:11" s="184" customFormat="1">
      <c r="K219" s="264"/>
    </row>
    <row r="220" spans="11:11" s="184" customFormat="1">
      <c r="K220" s="264"/>
    </row>
    <row r="221" spans="11:11" s="184" customFormat="1">
      <c r="K221" s="264"/>
    </row>
    <row r="222" spans="11:11" s="184" customFormat="1">
      <c r="K222" s="264"/>
    </row>
    <row r="223" spans="11:11" s="184" customFormat="1">
      <c r="K223" s="264"/>
    </row>
    <row r="224" spans="11:11" s="184" customFormat="1">
      <c r="K224" s="264"/>
    </row>
    <row r="225" spans="11:11" s="184" customFormat="1">
      <c r="K225" s="264"/>
    </row>
    <row r="226" spans="11:11" s="184" customFormat="1">
      <c r="K226" s="264"/>
    </row>
    <row r="227" spans="11:11" s="184" customFormat="1">
      <c r="K227" s="264"/>
    </row>
    <row r="228" spans="11:11" s="184" customFormat="1">
      <c r="K228" s="264"/>
    </row>
    <row r="229" spans="11:11" s="184" customFormat="1">
      <c r="K229" s="264"/>
    </row>
    <row r="230" spans="11:11" s="184" customFormat="1">
      <c r="K230" s="264"/>
    </row>
    <row r="231" spans="11:11" s="184" customFormat="1">
      <c r="K231" s="264"/>
    </row>
    <row r="232" spans="11:11" s="184" customFormat="1">
      <c r="K232" s="264"/>
    </row>
    <row r="233" spans="11:11" s="184" customFormat="1">
      <c r="K233" s="264"/>
    </row>
    <row r="234" spans="11:11" s="184" customFormat="1">
      <c r="K234" s="264"/>
    </row>
    <row r="235" spans="11:11" s="184" customFormat="1">
      <c r="K235" s="264"/>
    </row>
    <row r="236" spans="11:11" s="184" customFormat="1">
      <c r="K236" s="264"/>
    </row>
    <row r="237" spans="11:11" s="184" customFormat="1">
      <c r="K237" s="264"/>
    </row>
    <row r="238" spans="11:11" s="184" customFormat="1">
      <c r="K238" s="264"/>
    </row>
    <row r="239" spans="11:11" s="184" customFormat="1">
      <c r="K239" s="264"/>
    </row>
    <row r="240" spans="11:11" s="184" customFormat="1">
      <c r="K240" s="264"/>
    </row>
    <row r="241" spans="11:11" s="184" customFormat="1">
      <c r="K241" s="264"/>
    </row>
    <row r="242" spans="11:11" s="184" customFormat="1">
      <c r="K242" s="264"/>
    </row>
    <row r="243" spans="11:11" s="184" customFormat="1">
      <c r="K243" s="264"/>
    </row>
    <row r="244" spans="11:11" s="184" customFormat="1">
      <c r="K244" s="264"/>
    </row>
    <row r="245" spans="11:11" s="184" customFormat="1">
      <c r="K245" s="264"/>
    </row>
    <row r="246" spans="11:11" s="184" customFormat="1">
      <c r="K246" s="264"/>
    </row>
    <row r="247" spans="11:11" s="184" customFormat="1">
      <c r="K247" s="264"/>
    </row>
    <row r="248" spans="11:11" s="184" customFormat="1">
      <c r="K248" s="264"/>
    </row>
    <row r="249" spans="11:11" s="184" customFormat="1">
      <c r="K249" s="264"/>
    </row>
    <row r="250" spans="11:11" s="184" customFormat="1">
      <c r="K250" s="264"/>
    </row>
    <row r="251" spans="11:11" s="184" customFormat="1">
      <c r="K251" s="264"/>
    </row>
    <row r="252" spans="11:11" s="184" customFormat="1">
      <c r="K252" s="264"/>
    </row>
    <row r="253" spans="11:11" s="184" customFormat="1">
      <c r="K253" s="264"/>
    </row>
    <row r="254" spans="11:11" s="184" customFormat="1">
      <c r="K254" s="264"/>
    </row>
    <row r="255" spans="11:11" s="184" customFormat="1">
      <c r="K255" s="264"/>
    </row>
    <row r="256" spans="11:11" s="184" customFormat="1">
      <c r="K256" s="264"/>
    </row>
    <row r="257" spans="11:11" s="184" customFormat="1">
      <c r="K257" s="264"/>
    </row>
    <row r="258" spans="11:11" s="184" customFormat="1">
      <c r="K258" s="264"/>
    </row>
    <row r="259" spans="11:11" s="184" customFormat="1">
      <c r="K259" s="264"/>
    </row>
    <row r="260" spans="11:11" s="184" customFormat="1">
      <c r="K260" s="264"/>
    </row>
    <row r="261" spans="11:11" s="184" customFormat="1">
      <c r="K261" s="264"/>
    </row>
    <row r="262" spans="11:11" s="184" customFormat="1">
      <c r="K262" s="264"/>
    </row>
    <row r="263" spans="11:11" s="184" customFormat="1">
      <c r="K263" s="264"/>
    </row>
    <row r="264" spans="11:11" s="184" customFormat="1">
      <c r="K264" s="264"/>
    </row>
    <row r="265" spans="11:11" s="184" customFormat="1">
      <c r="K265" s="264"/>
    </row>
    <row r="266" spans="11:11" s="184" customFormat="1">
      <c r="K266" s="264"/>
    </row>
    <row r="267" spans="11:11" s="184" customFormat="1">
      <c r="K267" s="264"/>
    </row>
    <row r="268" spans="11:11" s="184" customFormat="1">
      <c r="K268" s="264"/>
    </row>
    <row r="269" spans="11:11" s="184" customFormat="1">
      <c r="K269" s="264"/>
    </row>
    <row r="270" spans="11:11" s="184" customFormat="1">
      <c r="K270" s="264"/>
    </row>
    <row r="271" spans="11:11" s="184" customFormat="1">
      <c r="K271" s="264"/>
    </row>
    <row r="272" spans="11:11" s="184" customFormat="1">
      <c r="K272" s="264"/>
    </row>
    <row r="273" spans="11:11" s="184" customFormat="1">
      <c r="K273" s="264"/>
    </row>
    <row r="274" spans="11:11" s="184" customFormat="1">
      <c r="K274" s="264"/>
    </row>
    <row r="275" spans="11:11" s="184" customFormat="1">
      <c r="K275" s="264"/>
    </row>
    <row r="276" spans="11:11" s="184" customFormat="1">
      <c r="K276" s="264"/>
    </row>
    <row r="277" spans="11:11" s="184" customFormat="1">
      <c r="K277" s="264"/>
    </row>
    <row r="278" spans="11:11" s="184" customFormat="1">
      <c r="K278" s="264"/>
    </row>
    <row r="279" spans="11:11" s="184" customFormat="1">
      <c r="K279" s="264"/>
    </row>
    <row r="280" spans="11:11" s="184" customFormat="1">
      <c r="K280" s="264"/>
    </row>
    <row r="281" spans="11:11" s="184" customFormat="1">
      <c r="K281" s="264"/>
    </row>
    <row r="282" spans="11:11" s="184" customFormat="1">
      <c r="K282" s="264"/>
    </row>
    <row r="283" spans="11:11" s="184" customFormat="1">
      <c r="K283" s="264"/>
    </row>
    <row r="284" spans="11:11" s="184" customFormat="1">
      <c r="K284" s="264"/>
    </row>
    <row r="285" spans="11:11" s="184" customFormat="1">
      <c r="K285" s="264"/>
    </row>
    <row r="286" spans="11:11" s="184" customFormat="1">
      <c r="K286" s="264"/>
    </row>
    <row r="287" spans="11:11" s="184" customFormat="1">
      <c r="K287" s="264"/>
    </row>
    <row r="288" spans="11:11" s="184" customFormat="1">
      <c r="K288" s="264"/>
    </row>
    <row r="289" spans="11:11" s="184" customFormat="1">
      <c r="K289" s="264"/>
    </row>
    <row r="290" spans="11:11" s="184" customFormat="1">
      <c r="K290" s="264"/>
    </row>
    <row r="291" spans="11:11" s="184" customFormat="1">
      <c r="K291" s="264"/>
    </row>
    <row r="292" spans="11:11" s="184" customFormat="1">
      <c r="K292" s="264"/>
    </row>
    <row r="293" spans="11:11" s="184" customFormat="1">
      <c r="K293" s="264"/>
    </row>
    <row r="294" spans="11:11" s="184" customFormat="1">
      <c r="K294" s="264"/>
    </row>
    <row r="295" spans="11:11" s="184" customFormat="1">
      <c r="K295" s="264"/>
    </row>
    <row r="296" spans="11:11" s="184" customFormat="1">
      <c r="K296" s="264"/>
    </row>
    <row r="297" spans="11:11" s="184" customFormat="1">
      <c r="K297" s="264"/>
    </row>
    <row r="298" spans="11:11" s="184" customFormat="1">
      <c r="K298" s="264"/>
    </row>
    <row r="299" spans="11:11" s="184" customFormat="1">
      <c r="K299" s="264"/>
    </row>
    <row r="300" spans="11:11" s="184" customFormat="1">
      <c r="K300" s="264"/>
    </row>
    <row r="301" spans="11:11" s="184" customFormat="1">
      <c r="K301" s="264"/>
    </row>
    <row r="302" spans="11:11" s="184" customFormat="1">
      <c r="K302" s="264"/>
    </row>
    <row r="303" spans="11:11" s="184" customFormat="1">
      <c r="K303" s="264"/>
    </row>
    <row r="304" spans="11:11" s="184" customFormat="1">
      <c r="K304" s="264"/>
    </row>
    <row r="305" spans="11:11" s="184" customFormat="1">
      <c r="K305" s="264"/>
    </row>
    <row r="306" spans="11:11" s="184" customFormat="1">
      <c r="K306" s="264"/>
    </row>
    <row r="307" spans="11:11" s="184" customFormat="1">
      <c r="K307" s="264"/>
    </row>
    <row r="308" spans="11:11" s="184" customFormat="1">
      <c r="K308" s="264"/>
    </row>
    <row r="309" spans="11:11" s="184" customFormat="1">
      <c r="K309" s="264"/>
    </row>
    <row r="310" spans="11:11" s="184" customFormat="1">
      <c r="K310" s="264"/>
    </row>
    <row r="311" spans="11:11" s="184" customFormat="1">
      <c r="K311" s="264"/>
    </row>
    <row r="312" spans="11:11" s="184" customFormat="1">
      <c r="K312" s="264"/>
    </row>
    <row r="313" spans="11:11" s="184" customFormat="1">
      <c r="K313" s="264"/>
    </row>
    <row r="314" spans="11:11" s="184" customFormat="1">
      <c r="K314" s="264"/>
    </row>
    <row r="315" spans="11:11" s="184" customFormat="1">
      <c r="K315" s="264"/>
    </row>
    <row r="316" spans="11:11" s="184" customFormat="1">
      <c r="K316" s="264"/>
    </row>
    <row r="317" spans="11:11" s="184" customFormat="1">
      <c r="K317" s="264"/>
    </row>
    <row r="318" spans="11:11" s="184" customFormat="1">
      <c r="K318" s="264"/>
    </row>
    <row r="319" spans="11:11" s="184" customFormat="1">
      <c r="K319" s="264"/>
    </row>
    <row r="320" spans="11:11" s="184" customFormat="1">
      <c r="K320" s="264"/>
    </row>
    <row r="321" spans="11:11" s="184" customFormat="1">
      <c r="K321" s="264"/>
    </row>
    <row r="322" spans="11:11" s="184" customFormat="1">
      <c r="K322" s="264"/>
    </row>
    <row r="323" spans="11:11" s="184" customFormat="1">
      <c r="K323" s="264"/>
    </row>
    <row r="324" spans="11:11" s="184" customFormat="1">
      <c r="K324" s="264"/>
    </row>
    <row r="325" spans="11:11" s="184" customFormat="1">
      <c r="K325" s="264"/>
    </row>
    <row r="326" spans="11:11" s="184" customFormat="1">
      <c r="K326" s="264"/>
    </row>
    <row r="327" spans="11:11" s="184" customFormat="1">
      <c r="K327" s="264"/>
    </row>
    <row r="328" spans="11:11" s="184" customFormat="1">
      <c r="K328" s="264"/>
    </row>
    <row r="329" spans="11:11" s="184" customFormat="1">
      <c r="K329" s="264"/>
    </row>
    <row r="330" spans="11:11" s="184" customFormat="1">
      <c r="K330" s="264"/>
    </row>
    <row r="331" spans="11:11" s="184" customFormat="1">
      <c r="K331" s="264"/>
    </row>
    <row r="332" spans="11:11" s="184" customFormat="1">
      <c r="K332" s="264"/>
    </row>
    <row r="333" spans="11:11" s="184" customFormat="1">
      <c r="K333" s="264"/>
    </row>
    <row r="334" spans="11:11" s="184" customFormat="1">
      <c r="K334" s="264"/>
    </row>
    <row r="335" spans="11:11" s="184" customFormat="1">
      <c r="K335" s="264"/>
    </row>
    <row r="336" spans="11:11" s="184" customFormat="1">
      <c r="K336" s="264"/>
    </row>
    <row r="337" spans="11:11" s="184" customFormat="1">
      <c r="K337" s="264"/>
    </row>
    <row r="338" spans="11:11" s="184" customFormat="1">
      <c r="K338" s="264"/>
    </row>
    <row r="339" spans="11:11" s="184" customFormat="1">
      <c r="K339" s="264"/>
    </row>
    <row r="340" spans="11:11" s="184" customFormat="1">
      <c r="K340" s="264"/>
    </row>
    <row r="341" spans="11:11" s="184" customFormat="1">
      <c r="K341" s="264"/>
    </row>
    <row r="342" spans="11:11" s="184" customFormat="1">
      <c r="K342" s="264"/>
    </row>
    <row r="343" spans="11:11" s="184" customFormat="1">
      <c r="K343" s="264"/>
    </row>
    <row r="344" spans="11:11" s="184" customFormat="1">
      <c r="K344" s="264"/>
    </row>
    <row r="345" spans="11:11" s="184" customFormat="1">
      <c r="K345" s="264"/>
    </row>
    <row r="346" spans="11:11" s="184" customFormat="1">
      <c r="K346" s="264"/>
    </row>
    <row r="347" spans="11:11" s="184" customFormat="1">
      <c r="K347" s="264"/>
    </row>
    <row r="348" spans="11:11" s="184" customFormat="1">
      <c r="K348" s="264"/>
    </row>
    <row r="349" spans="11:11" s="184" customFormat="1">
      <c r="K349" s="264"/>
    </row>
    <row r="350" spans="11:11" s="184" customFormat="1">
      <c r="K350" s="264"/>
    </row>
    <row r="351" spans="11:11" s="184" customFormat="1">
      <c r="K351" s="264"/>
    </row>
    <row r="352" spans="11:11" s="184" customFormat="1">
      <c r="K352" s="264"/>
    </row>
    <row r="353" spans="11:11" s="184" customFormat="1">
      <c r="K353" s="264"/>
    </row>
    <row r="354" spans="11:11" s="184" customFormat="1">
      <c r="K354" s="264"/>
    </row>
    <row r="355" spans="11:11" s="184" customFormat="1">
      <c r="K355" s="264"/>
    </row>
    <row r="356" spans="11:11" s="184" customFormat="1">
      <c r="K356" s="264"/>
    </row>
    <row r="357" spans="11:11" s="184" customFormat="1">
      <c r="K357" s="264"/>
    </row>
    <row r="358" spans="11:11" s="184" customFormat="1">
      <c r="K358" s="264"/>
    </row>
    <row r="359" spans="11:11" s="184" customFormat="1">
      <c r="K359" s="264"/>
    </row>
    <row r="360" spans="11:11" s="184" customFormat="1">
      <c r="K360" s="264"/>
    </row>
    <row r="361" spans="11:11" s="184" customFormat="1">
      <c r="K361" s="264"/>
    </row>
    <row r="362" spans="11:11" s="184" customFormat="1">
      <c r="K362" s="264"/>
    </row>
    <row r="363" spans="11:11" s="184" customFormat="1">
      <c r="K363" s="264"/>
    </row>
    <row r="364" spans="11:11" s="184" customFormat="1">
      <c r="K364" s="264"/>
    </row>
    <row r="365" spans="11:11" s="184" customFormat="1">
      <c r="K365" s="264"/>
    </row>
    <row r="366" spans="11:11" s="184" customFormat="1">
      <c r="K366" s="264"/>
    </row>
    <row r="367" spans="11:11" s="184" customFormat="1">
      <c r="K367" s="264"/>
    </row>
    <row r="368" spans="11:11" s="184" customFormat="1">
      <c r="K368" s="264"/>
    </row>
    <row r="369" spans="11:11" s="184" customFormat="1">
      <c r="K369" s="264"/>
    </row>
    <row r="370" spans="11:11" s="184" customFormat="1">
      <c r="K370" s="264"/>
    </row>
    <row r="371" spans="11:11" s="184" customFormat="1">
      <c r="K371" s="264"/>
    </row>
    <row r="372" spans="11:11" s="184" customFormat="1">
      <c r="K372" s="264"/>
    </row>
    <row r="373" spans="11:11" s="184" customFormat="1">
      <c r="K373" s="264"/>
    </row>
    <row r="374" spans="11:11" s="184" customFormat="1">
      <c r="K374" s="264"/>
    </row>
    <row r="375" spans="11:11" s="184" customFormat="1">
      <c r="K375" s="264"/>
    </row>
    <row r="376" spans="11:11" s="184" customFormat="1">
      <c r="K376" s="264"/>
    </row>
    <row r="377" spans="11:11" s="184" customFormat="1">
      <c r="K377" s="264"/>
    </row>
    <row r="378" spans="11:11" s="184" customFormat="1">
      <c r="K378" s="264"/>
    </row>
    <row r="379" spans="11:11" s="184" customFormat="1">
      <c r="K379" s="264"/>
    </row>
    <row r="380" spans="11:11" s="184" customFormat="1">
      <c r="K380" s="264"/>
    </row>
    <row r="381" spans="11:11" s="184" customFormat="1">
      <c r="K381" s="264"/>
    </row>
    <row r="382" spans="11:11" s="184" customFormat="1">
      <c r="K382" s="264"/>
    </row>
    <row r="383" spans="11:11" s="184" customFormat="1">
      <c r="K383" s="264"/>
    </row>
    <row r="384" spans="11:11" s="184" customFormat="1">
      <c r="K384" s="264"/>
    </row>
    <row r="385" spans="11:11" s="184" customFormat="1">
      <c r="K385" s="264"/>
    </row>
    <row r="386" spans="11:11" s="184" customFormat="1">
      <c r="K386" s="264"/>
    </row>
    <row r="387" spans="11:11" s="184" customFormat="1">
      <c r="K387" s="264"/>
    </row>
    <row r="388" spans="11:11" s="184" customFormat="1">
      <c r="K388" s="264"/>
    </row>
    <row r="389" spans="11:11" s="184" customFormat="1">
      <c r="K389" s="264"/>
    </row>
    <row r="390" spans="11:11" s="184" customFormat="1">
      <c r="K390" s="264"/>
    </row>
    <row r="391" spans="11:11" s="184" customFormat="1">
      <c r="K391" s="264"/>
    </row>
    <row r="392" spans="11:11" s="184" customFormat="1">
      <c r="K392" s="264"/>
    </row>
    <row r="393" spans="11:11" s="184" customFormat="1">
      <c r="K393" s="264"/>
    </row>
    <row r="394" spans="11:11" s="184" customFormat="1">
      <c r="K394" s="264"/>
    </row>
    <row r="395" spans="11:11" s="184" customFormat="1">
      <c r="K395" s="264"/>
    </row>
    <row r="396" spans="11:11" s="184" customFormat="1">
      <c r="K396" s="264"/>
    </row>
    <row r="397" spans="11:11" s="184" customFormat="1">
      <c r="K397" s="264"/>
    </row>
    <row r="398" spans="11:11" s="184" customFormat="1">
      <c r="K398" s="264"/>
    </row>
    <row r="399" spans="11:11" s="184" customFormat="1">
      <c r="K399" s="264"/>
    </row>
    <row r="400" spans="11:11" s="184" customFormat="1">
      <c r="K400" s="264"/>
    </row>
    <row r="401" spans="11:11" s="184" customFormat="1">
      <c r="K401" s="264"/>
    </row>
    <row r="402" spans="11:11" s="184" customFormat="1">
      <c r="K402" s="264"/>
    </row>
    <row r="403" spans="11:11" s="184" customFormat="1">
      <c r="K403" s="264"/>
    </row>
    <row r="404" spans="11:11" s="184" customFormat="1">
      <c r="K404" s="264"/>
    </row>
    <row r="405" spans="11:11" s="184" customFormat="1">
      <c r="K405" s="264"/>
    </row>
    <row r="406" spans="11:11" s="184" customFormat="1">
      <c r="K406" s="264"/>
    </row>
    <row r="407" spans="11:11" s="184" customFormat="1">
      <c r="K407" s="264"/>
    </row>
    <row r="408" spans="11:11" s="184" customFormat="1">
      <c r="K408" s="264"/>
    </row>
    <row r="409" spans="11:11" s="184" customFormat="1">
      <c r="K409" s="264"/>
    </row>
    <row r="410" spans="11:11" s="184" customFormat="1">
      <c r="K410" s="264"/>
    </row>
    <row r="411" spans="11:11" s="184" customFormat="1">
      <c r="K411" s="264"/>
    </row>
    <row r="412" spans="11:11" s="184" customFormat="1">
      <c r="K412" s="264"/>
    </row>
    <row r="413" spans="11:11" s="184" customFormat="1">
      <c r="K413" s="264"/>
    </row>
    <row r="414" spans="11:11" s="184" customFormat="1">
      <c r="K414" s="264"/>
    </row>
    <row r="415" spans="11:11" s="184" customFormat="1">
      <c r="K415" s="264"/>
    </row>
    <row r="416" spans="11:11" s="184" customFormat="1">
      <c r="K416" s="264"/>
    </row>
    <row r="417" spans="11:11" s="184" customFormat="1">
      <c r="K417" s="264"/>
    </row>
    <row r="418" spans="11:11" s="184" customFormat="1">
      <c r="K418" s="264"/>
    </row>
    <row r="419" spans="11:11" s="184" customFormat="1">
      <c r="K419" s="264"/>
    </row>
    <row r="420" spans="11:11" s="184" customFormat="1">
      <c r="K420" s="264"/>
    </row>
    <row r="421" spans="11:11" s="184" customFormat="1">
      <c r="K421" s="264"/>
    </row>
    <row r="422" spans="11:11" s="184" customFormat="1">
      <c r="K422" s="264"/>
    </row>
    <row r="423" spans="11:11" s="184" customFormat="1">
      <c r="K423" s="264"/>
    </row>
    <row r="424" spans="11:11" s="184" customFormat="1">
      <c r="K424" s="264"/>
    </row>
    <row r="425" spans="11:11" s="184" customFormat="1">
      <c r="K425" s="264"/>
    </row>
    <row r="426" spans="11:11" s="184" customFormat="1">
      <c r="K426" s="264"/>
    </row>
    <row r="427" spans="11:11" s="184" customFormat="1">
      <c r="K427" s="264"/>
    </row>
    <row r="428" spans="11:11" s="184" customFormat="1">
      <c r="K428" s="264"/>
    </row>
    <row r="429" spans="11:11" s="184" customFormat="1">
      <c r="K429" s="264"/>
    </row>
    <row r="430" spans="11:11" s="184" customFormat="1">
      <c r="K430" s="264"/>
    </row>
    <row r="431" spans="11:11" s="184" customFormat="1">
      <c r="K431" s="264"/>
    </row>
    <row r="432" spans="11:11" s="184" customFormat="1">
      <c r="K432" s="264"/>
    </row>
    <row r="433" spans="11:11" s="184" customFormat="1">
      <c r="K433" s="264"/>
    </row>
    <row r="434" spans="11:11" s="184" customFormat="1">
      <c r="K434" s="264"/>
    </row>
    <row r="435" spans="11:11" s="184" customFormat="1">
      <c r="K435" s="264"/>
    </row>
    <row r="436" spans="11:11" s="184" customFormat="1">
      <c r="K436" s="264"/>
    </row>
    <row r="437" spans="11:11" s="184" customFormat="1">
      <c r="K437" s="264"/>
    </row>
    <row r="438" spans="11:11" s="184" customFormat="1">
      <c r="K438" s="264"/>
    </row>
    <row r="439" spans="11:11" s="184" customFormat="1">
      <c r="K439" s="264"/>
    </row>
    <row r="440" spans="11:11" s="184" customFormat="1">
      <c r="K440" s="264"/>
    </row>
    <row r="441" spans="11:11" s="184" customFormat="1">
      <c r="K441" s="264"/>
    </row>
    <row r="442" spans="11:11" s="184" customFormat="1">
      <c r="K442" s="264"/>
    </row>
    <row r="443" spans="11:11" s="184" customFormat="1">
      <c r="K443" s="264"/>
    </row>
    <row r="444" spans="11:11" s="184" customFormat="1">
      <c r="K444" s="264"/>
    </row>
    <row r="445" spans="11:11" s="184" customFormat="1">
      <c r="K445" s="264"/>
    </row>
    <row r="446" spans="11:11" s="184" customFormat="1">
      <c r="K446" s="264"/>
    </row>
    <row r="447" spans="11:11" s="184" customFormat="1">
      <c r="K447" s="264"/>
    </row>
    <row r="448" spans="11:11" s="184" customFormat="1">
      <c r="K448" s="264"/>
    </row>
    <row r="449" spans="11:11" s="184" customFormat="1">
      <c r="K449" s="264"/>
    </row>
    <row r="450" spans="11:11" s="184" customFormat="1">
      <c r="K450" s="264"/>
    </row>
    <row r="451" spans="11:11" s="184" customFormat="1">
      <c r="K451" s="264"/>
    </row>
    <row r="452" spans="11:11" s="184" customFormat="1">
      <c r="K452" s="264"/>
    </row>
    <row r="453" spans="11:11" s="184" customFormat="1">
      <c r="K453" s="264"/>
    </row>
    <row r="454" spans="11:11" s="184" customFormat="1">
      <c r="K454" s="264"/>
    </row>
    <row r="455" spans="11:11" s="184" customFormat="1">
      <c r="K455" s="264"/>
    </row>
    <row r="456" spans="11:11" s="184" customFormat="1">
      <c r="K456" s="264"/>
    </row>
    <row r="457" spans="11:11" s="184" customFormat="1">
      <c r="K457" s="264"/>
    </row>
    <row r="458" spans="11:11" s="184" customFormat="1">
      <c r="K458" s="264"/>
    </row>
    <row r="459" spans="11:11" s="184" customFormat="1">
      <c r="K459" s="264"/>
    </row>
    <row r="460" spans="11:11" s="184" customFormat="1">
      <c r="K460" s="264"/>
    </row>
    <row r="461" spans="11:11" s="184" customFormat="1">
      <c r="K461" s="264"/>
    </row>
    <row r="462" spans="11:11" s="184" customFormat="1">
      <c r="K462" s="264"/>
    </row>
    <row r="463" spans="11:11" s="184" customFormat="1">
      <c r="K463" s="264"/>
    </row>
    <row r="464" spans="11:11" s="184" customFormat="1">
      <c r="K464" s="264"/>
    </row>
    <row r="465" spans="11:11" s="184" customFormat="1">
      <c r="K465" s="264"/>
    </row>
    <row r="466" spans="11:11" s="184" customFormat="1">
      <c r="K466" s="264"/>
    </row>
    <row r="467" spans="11:11" s="184" customFormat="1">
      <c r="K467" s="264"/>
    </row>
    <row r="468" spans="11:11" s="184" customFormat="1">
      <c r="K468" s="264"/>
    </row>
    <row r="469" spans="11:11" s="184" customFormat="1">
      <c r="K469" s="264"/>
    </row>
    <row r="470" spans="11:11" s="184" customFormat="1">
      <c r="K470" s="264"/>
    </row>
    <row r="471" spans="11:11" s="184" customFormat="1">
      <c r="K471" s="264"/>
    </row>
    <row r="472" spans="11:11" s="184" customFormat="1">
      <c r="K472" s="264"/>
    </row>
    <row r="473" spans="11:11" s="184" customFormat="1">
      <c r="K473" s="264"/>
    </row>
    <row r="474" spans="11:11" s="184" customFormat="1">
      <c r="K474" s="264"/>
    </row>
    <row r="475" spans="11:11" s="184" customFormat="1">
      <c r="K475" s="264"/>
    </row>
    <row r="476" spans="11:11" s="184" customFormat="1">
      <c r="K476" s="264"/>
    </row>
    <row r="477" spans="11:11" s="184" customFormat="1">
      <c r="K477" s="264"/>
    </row>
    <row r="478" spans="11:11" s="184" customFormat="1">
      <c r="K478" s="264"/>
    </row>
    <row r="479" spans="11:11" s="184" customFormat="1">
      <c r="K479" s="264"/>
    </row>
    <row r="480" spans="11:11" s="184" customFormat="1">
      <c r="K480" s="264"/>
    </row>
    <row r="481" spans="11:11" s="184" customFormat="1">
      <c r="K481" s="264"/>
    </row>
    <row r="482" spans="11:11" s="184" customFormat="1">
      <c r="K482" s="264"/>
    </row>
    <row r="483" spans="11:11" s="184" customFormat="1">
      <c r="K483" s="264"/>
    </row>
    <row r="484" spans="11:11" s="184" customFormat="1">
      <c r="K484" s="264"/>
    </row>
    <row r="485" spans="11:11" s="184" customFormat="1">
      <c r="K485" s="264"/>
    </row>
    <row r="486" spans="11:11" s="184" customFormat="1">
      <c r="K486" s="264"/>
    </row>
    <row r="487" spans="11:11" s="184" customFormat="1">
      <c r="K487" s="264"/>
    </row>
    <row r="488" spans="11:11" s="184" customFormat="1">
      <c r="K488" s="264"/>
    </row>
    <row r="489" spans="11:11" s="184" customFormat="1">
      <c r="K489" s="264"/>
    </row>
    <row r="490" spans="11:11" s="184" customFormat="1">
      <c r="K490" s="264"/>
    </row>
    <row r="491" spans="11:11" s="184" customFormat="1">
      <c r="K491" s="264"/>
    </row>
    <row r="492" spans="11:11" s="184" customFormat="1">
      <c r="K492" s="264"/>
    </row>
    <row r="493" spans="11:11" s="184" customFormat="1">
      <c r="K493" s="264"/>
    </row>
    <row r="494" spans="11:11" s="184" customFormat="1">
      <c r="K494" s="264"/>
    </row>
    <row r="495" spans="11:11" s="184" customFormat="1">
      <c r="K495" s="264"/>
    </row>
    <row r="496" spans="11:11" s="184" customFormat="1">
      <c r="K496" s="264"/>
    </row>
    <row r="497" spans="11:11" s="184" customFormat="1">
      <c r="K497" s="264"/>
    </row>
    <row r="498" spans="11:11" s="184" customFormat="1">
      <c r="K498" s="264"/>
    </row>
    <row r="499" spans="11:11" s="184" customFormat="1">
      <c r="K499" s="264"/>
    </row>
    <row r="500" spans="11:11" s="184" customFormat="1">
      <c r="K500" s="264"/>
    </row>
    <row r="501" spans="11:11" s="184" customFormat="1">
      <c r="K501" s="264"/>
    </row>
    <row r="502" spans="11:11" s="184" customFormat="1">
      <c r="K502" s="264"/>
    </row>
    <row r="503" spans="11:11" s="184" customFormat="1">
      <c r="K503" s="264"/>
    </row>
    <row r="504" spans="11:11" s="184" customFormat="1">
      <c r="K504" s="264"/>
    </row>
    <row r="505" spans="11:11" s="184" customFormat="1">
      <c r="K505" s="264"/>
    </row>
    <row r="506" spans="11:11" s="184" customFormat="1">
      <c r="K506" s="264"/>
    </row>
    <row r="507" spans="11:11" s="184" customFormat="1">
      <c r="K507" s="264"/>
    </row>
    <row r="508" spans="11:11" s="184" customFormat="1">
      <c r="K508" s="264"/>
    </row>
    <row r="509" spans="11:11" s="184" customFormat="1">
      <c r="K509" s="264"/>
    </row>
    <row r="510" spans="11:11" s="184" customFormat="1">
      <c r="K510" s="264"/>
    </row>
    <row r="511" spans="11:11" s="184" customFormat="1">
      <c r="K511" s="264"/>
    </row>
    <row r="512" spans="11:11" s="184" customFormat="1">
      <c r="K512" s="264"/>
    </row>
    <row r="513" spans="11:11" s="184" customFormat="1">
      <c r="K513" s="264"/>
    </row>
    <row r="514" spans="11:11" s="184" customFormat="1">
      <c r="K514" s="264"/>
    </row>
    <row r="515" spans="11:11" s="184" customFormat="1">
      <c r="K515" s="264"/>
    </row>
    <row r="516" spans="11:11" s="184" customFormat="1">
      <c r="K516" s="264"/>
    </row>
    <row r="517" spans="11:11" s="184" customFormat="1">
      <c r="K517" s="264"/>
    </row>
    <row r="518" spans="11:11" s="184" customFormat="1">
      <c r="K518" s="264"/>
    </row>
    <row r="519" spans="11:11" s="184" customFormat="1">
      <c r="K519" s="264"/>
    </row>
    <row r="520" spans="11:11" s="184" customFormat="1">
      <c r="K520" s="264"/>
    </row>
    <row r="521" spans="11:11" s="184" customFormat="1">
      <c r="K521" s="264"/>
    </row>
    <row r="522" spans="11:11" s="184" customFormat="1">
      <c r="K522" s="264"/>
    </row>
    <row r="523" spans="11:11" s="184" customFormat="1">
      <c r="K523" s="264"/>
    </row>
    <row r="524" spans="11:11" s="184" customFormat="1">
      <c r="K524" s="264"/>
    </row>
    <row r="525" spans="11:11" s="184" customFormat="1">
      <c r="K525" s="264"/>
    </row>
    <row r="526" spans="11:11" s="184" customFormat="1">
      <c r="K526" s="264"/>
    </row>
    <row r="527" spans="11:11" s="184" customFormat="1">
      <c r="K527" s="264"/>
    </row>
    <row r="528" spans="11:11" s="184" customFormat="1">
      <c r="K528" s="264"/>
    </row>
    <row r="529" spans="11:11" s="184" customFormat="1">
      <c r="K529" s="264"/>
    </row>
    <row r="530" spans="11:11" s="184" customFormat="1">
      <c r="K530" s="264"/>
    </row>
    <row r="531" spans="11:11" s="184" customFormat="1">
      <c r="K531" s="264"/>
    </row>
    <row r="532" spans="11:11" s="184" customFormat="1">
      <c r="K532" s="264"/>
    </row>
    <row r="533" spans="11:11" s="184" customFormat="1">
      <c r="K533" s="264"/>
    </row>
    <row r="534" spans="11:11" s="184" customFormat="1">
      <c r="K534" s="264"/>
    </row>
    <row r="535" spans="11:11" s="184" customFormat="1">
      <c r="K535" s="264"/>
    </row>
    <row r="536" spans="11:11" s="184" customFormat="1">
      <c r="K536" s="264"/>
    </row>
    <row r="537" spans="11:11" s="184" customFormat="1">
      <c r="K537" s="264"/>
    </row>
    <row r="538" spans="11:11" s="184" customFormat="1">
      <c r="K538" s="264"/>
    </row>
    <row r="539" spans="11:11" s="184" customFormat="1">
      <c r="K539" s="264"/>
    </row>
    <row r="540" spans="11:11" s="184" customFormat="1">
      <c r="K540" s="264"/>
    </row>
    <row r="541" spans="11:11" s="184" customFormat="1">
      <c r="K541" s="264"/>
    </row>
    <row r="542" spans="11:11" s="184" customFormat="1">
      <c r="K542" s="264"/>
    </row>
    <row r="543" spans="11:11" s="184" customFormat="1">
      <c r="K543" s="264"/>
    </row>
    <row r="544" spans="11:11" s="184" customFormat="1">
      <c r="K544" s="264"/>
    </row>
    <row r="545" spans="11:11" s="184" customFormat="1">
      <c r="K545" s="264"/>
    </row>
    <row r="546" spans="11:11" s="184" customFormat="1">
      <c r="K546" s="264"/>
    </row>
    <row r="547" spans="11:11" s="184" customFormat="1">
      <c r="K547" s="264"/>
    </row>
    <row r="548" spans="11:11" s="184" customFormat="1">
      <c r="K548" s="264"/>
    </row>
    <row r="549" spans="11:11" s="184" customFormat="1">
      <c r="K549" s="264"/>
    </row>
    <row r="550" spans="11:11" s="184" customFormat="1">
      <c r="K550" s="264"/>
    </row>
    <row r="551" spans="11:11" s="184" customFormat="1">
      <c r="K551" s="264"/>
    </row>
    <row r="552" spans="11:11" s="184" customFormat="1">
      <c r="K552" s="264"/>
    </row>
    <row r="553" spans="11:11" s="184" customFormat="1">
      <c r="K553" s="264"/>
    </row>
    <row r="554" spans="11:11" s="184" customFormat="1">
      <c r="K554" s="264"/>
    </row>
    <row r="555" spans="11:11" s="184" customFormat="1">
      <c r="K555" s="264"/>
    </row>
    <row r="556" spans="11:11" s="184" customFormat="1">
      <c r="K556" s="264"/>
    </row>
    <row r="557" spans="11:11" s="184" customFormat="1">
      <c r="K557" s="264"/>
    </row>
    <row r="558" spans="11:11" s="184" customFormat="1">
      <c r="K558" s="264"/>
    </row>
    <row r="559" spans="11:11" s="184" customFormat="1">
      <c r="K559" s="264"/>
    </row>
    <row r="560" spans="11:11" s="184" customFormat="1">
      <c r="K560" s="264"/>
    </row>
    <row r="561" spans="11:11" s="184" customFormat="1">
      <c r="K561" s="264"/>
    </row>
    <row r="562" spans="11:11" s="184" customFormat="1">
      <c r="K562" s="264"/>
    </row>
    <row r="563" spans="11:11" s="184" customFormat="1">
      <c r="K563" s="264"/>
    </row>
    <row r="564" spans="11:11" s="184" customFormat="1">
      <c r="K564" s="264"/>
    </row>
    <row r="565" spans="11:11" s="184" customFormat="1">
      <c r="K565" s="264"/>
    </row>
    <row r="566" spans="11:11" s="184" customFormat="1">
      <c r="K566" s="264"/>
    </row>
    <row r="567" spans="11:11" s="184" customFormat="1">
      <c r="K567" s="264"/>
    </row>
    <row r="568" spans="11:11" s="184" customFormat="1">
      <c r="K568" s="264"/>
    </row>
    <row r="569" spans="11:11" s="184" customFormat="1">
      <c r="K569" s="264"/>
    </row>
    <row r="570" spans="11:11" s="184" customFormat="1">
      <c r="K570" s="264"/>
    </row>
    <row r="571" spans="11:11" s="184" customFormat="1">
      <c r="K571" s="264"/>
    </row>
    <row r="572" spans="11:11" s="184" customFormat="1">
      <c r="K572" s="264"/>
    </row>
    <row r="573" spans="11:11" s="184" customFormat="1">
      <c r="K573" s="264"/>
    </row>
    <row r="574" spans="11:11" s="184" customFormat="1">
      <c r="K574" s="264"/>
    </row>
    <row r="575" spans="11:11" s="184" customFormat="1">
      <c r="K575" s="264"/>
    </row>
    <row r="576" spans="11:11" s="184" customFormat="1">
      <c r="K576" s="264"/>
    </row>
    <row r="577" spans="11:11" s="184" customFormat="1">
      <c r="K577" s="264"/>
    </row>
    <row r="578" spans="11:11" s="184" customFormat="1">
      <c r="K578" s="264"/>
    </row>
    <row r="579" spans="11:11" s="184" customFormat="1">
      <c r="K579" s="264"/>
    </row>
    <row r="580" spans="11:11" s="184" customFormat="1">
      <c r="K580" s="264"/>
    </row>
    <row r="581" spans="11:11" s="184" customFormat="1">
      <c r="K581" s="264"/>
    </row>
    <row r="582" spans="11:11" s="184" customFormat="1">
      <c r="K582" s="264"/>
    </row>
    <row r="583" spans="11:11" s="184" customFormat="1">
      <c r="K583" s="264"/>
    </row>
    <row r="584" spans="11:11" s="184" customFormat="1">
      <c r="K584" s="264"/>
    </row>
    <row r="585" spans="11:11" s="184" customFormat="1">
      <c r="K585" s="264"/>
    </row>
    <row r="586" spans="11:11" s="184" customFormat="1">
      <c r="K586" s="264"/>
    </row>
    <row r="587" spans="11:11" s="184" customFormat="1">
      <c r="K587" s="264"/>
    </row>
    <row r="588" spans="11:11" s="184" customFormat="1">
      <c r="K588" s="264"/>
    </row>
    <row r="589" spans="11:11" s="184" customFormat="1">
      <c r="K589" s="264"/>
    </row>
    <row r="590" spans="11:11" s="184" customFormat="1">
      <c r="K590" s="264"/>
    </row>
    <row r="591" spans="11:11" s="184" customFormat="1">
      <c r="K591" s="264"/>
    </row>
    <row r="592" spans="11:11" s="184" customFormat="1">
      <c r="K592" s="264"/>
    </row>
    <row r="593" spans="11:11" s="184" customFormat="1">
      <c r="K593" s="264"/>
    </row>
    <row r="594" spans="11:11" s="184" customFormat="1">
      <c r="K594" s="264"/>
    </row>
    <row r="595" spans="11:11" s="184" customFormat="1">
      <c r="K595" s="264"/>
    </row>
    <row r="596" spans="11:11" s="184" customFormat="1">
      <c r="K596" s="264"/>
    </row>
    <row r="597" spans="11:11" s="184" customFormat="1">
      <c r="K597" s="264"/>
    </row>
    <row r="598" spans="11:11" s="184" customFormat="1">
      <c r="K598" s="264"/>
    </row>
    <row r="599" spans="11:11" s="184" customFormat="1">
      <c r="K599" s="264"/>
    </row>
    <row r="600" spans="11:11" s="184" customFormat="1">
      <c r="K600" s="264"/>
    </row>
    <row r="601" spans="11:11" s="184" customFormat="1">
      <c r="K601" s="264"/>
    </row>
    <row r="602" spans="11:11" s="184" customFormat="1">
      <c r="K602" s="264"/>
    </row>
    <row r="603" spans="11:11" s="184" customFormat="1">
      <c r="K603" s="264"/>
    </row>
    <row r="604" spans="11:11" s="184" customFormat="1">
      <c r="K604" s="264"/>
    </row>
    <row r="605" spans="11:11" s="184" customFormat="1">
      <c r="K605" s="264"/>
    </row>
    <row r="606" spans="11:11" s="184" customFormat="1">
      <c r="K606" s="264"/>
    </row>
    <row r="607" spans="11:11" s="184" customFormat="1">
      <c r="K607" s="264"/>
    </row>
    <row r="608" spans="11:11" s="184" customFormat="1">
      <c r="K608" s="264"/>
    </row>
    <row r="609" spans="11:11" s="184" customFormat="1">
      <c r="K609" s="264"/>
    </row>
    <row r="610" spans="11:11" s="184" customFormat="1">
      <c r="K610" s="264"/>
    </row>
    <row r="611" spans="11:11" s="184" customFormat="1">
      <c r="K611" s="264"/>
    </row>
    <row r="612" spans="11:11" s="184" customFormat="1">
      <c r="K612" s="264"/>
    </row>
    <row r="613" spans="11:11" s="184" customFormat="1">
      <c r="K613" s="264"/>
    </row>
    <row r="614" spans="11:11" s="184" customFormat="1">
      <c r="K614" s="264"/>
    </row>
    <row r="615" spans="11:11" s="184" customFormat="1">
      <c r="K615" s="264"/>
    </row>
    <row r="616" spans="11:11" s="184" customFormat="1">
      <c r="K616" s="264"/>
    </row>
    <row r="617" spans="11:11" s="184" customFormat="1">
      <c r="K617" s="264"/>
    </row>
    <row r="618" spans="11:11" s="184" customFormat="1">
      <c r="K618" s="264"/>
    </row>
    <row r="619" spans="11:11" s="184" customFormat="1">
      <c r="K619" s="264"/>
    </row>
    <row r="620" spans="11:11" s="184" customFormat="1">
      <c r="K620" s="264"/>
    </row>
    <row r="621" spans="11:11" s="184" customFormat="1">
      <c r="K621" s="264"/>
    </row>
    <row r="622" spans="11:11" s="184" customFormat="1">
      <c r="K622" s="264"/>
    </row>
    <row r="623" spans="11:11" s="184" customFormat="1">
      <c r="K623" s="264"/>
    </row>
    <row r="624" spans="11:11" s="184" customFormat="1">
      <c r="K624" s="264"/>
    </row>
    <row r="625" spans="11:11" s="184" customFormat="1">
      <c r="K625" s="264"/>
    </row>
    <row r="626" spans="11:11" s="184" customFormat="1">
      <c r="K626" s="264"/>
    </row>
    <row r="627" spans="11:11" s="184" customFormat="1">
      <c r="K627" s="264"/>
    </row>
    <row r="628" spans="11:11" s="184" customFormat="1">
      <c r="K628" s="264"/>
    </row>
    <row r="629" spans="11:11" s="184" customFormat="1">
      <c r="K629" s="264"/>
    </row>
    <row r="630" spans="11:11" s="184" customFormat="1">
      <c r="K630" s="264"/>
    </row>
    <row r="631" spans="11:11" s="184" customFormat="1">
      <c r="K631" s="264"/>
    </row>
    <row r="632" spans="11:11" s="184" customFormat="1">
      <c r="K632" s="264"/>
    </row>
    <row r="633" spans="11:11" s="184" customFormat="1">
      <c r="K633" s="264"/>
    </row>
    <row r="634" spans="11:11" s="184" customFormat="1">
      <c r="K634" s="264"/>
    </row>
    <row r="635" spans="11:11" s="184" customFormat="1">
      <c r="K635" s="264"/>
    </row>
    <row r="636" spans="11:11" s="184" customFormat="1">
      <c r="K636" s="264"/>
    </row>
    <row r="637" spans="11:11" s="184" customFormat="1">
      <c r="K637" s="264"/>
    </row>
    <row r="638" spans="11:11" s="184" customFormat="1">
      <c r="K638" s="264"/>
    </row>
    <row r="639" spans="11:11" s="184" customFormat="1">
      <c r="K639" s="264"/>
    </row>
    <row r="640" spans="11:11" s="184" customFormat="1">
      <c r="K640" s="264"/>
    </row>
    <row r="641" spans="11:11" s="184" customFormat="1">
      <c r="K641" s="264"/>
    </row>
    <row r="642" spans="11:11" s="184" customFormat="1">
      <c r="K642" s="264"/>
    </row>
    <row r="643" spans="11:11" s="184" customFormat="1">
      <c r="K643" s="264"/>
    </row>
    <row r="644" spans="11:11" s="184" customFormat="1">
      <c r="K644" s="264"/>
    </row>
    <row r="645" spans="11:11" s="184" customFormat="1">
      <c r="K645" s="264"/>
    </row>
    <row r="646" spans="11:11" s="184" customFormat="1">
      <c r="K646" s="264"/>
    </row>
    <row r="647" spans="11:11" s="184" customFormat="1">
      <c r="K647" s="264"/>
    </row>
    <row r="648" spans="11:11" s="184" customFormat="1">
      <c r="K648" s="264"/>
    </row>
    <row r="649" spans="11:11" s="184" customFormat="1">
      <c r="K649" s="264"/>
    </row>
    <row r="650" spans="11:11" s="184" customFormat="1">
      <c r="K650" s="264"/>
    </row>
    <row r="651" spans="11:11" s="184" customFormat="1">
      <c r="K651" s="264"/>
    </row>
    <row r="652" spans="11:11" s="184" customFormat="1">
      <c r="K652" s="264"/>
    </row>
    <row r="653" spans="11:11" s="184" customFormat="1">
      <c r="K653" s="264"/>
    </row>
    <row r="654" spans="11:11" s="184" customFormat="1">
      <c r="K654" s="264"/>
    </row>
    <row r="655" spans="11:11" s="184" customFormat="1">
      <c r="K655" s="264"/>
    </row>
    <row r="656" spans="11:11" s="184" customFormat="1">
      <c r="K656" s="264"/>
    </row>
    <row r="657" spans="11:11" s="184" customFormat="1">
      <c r="K657" s="264"/>
    </row>
    <row r="658" spans="11:11" s="184" customFormat="1">
      <c r="K658" s="264"/>
    </row>
    <row r="659" spans="11:11" s="184" customFormat="1">
      <c r="K659" s="264"/>
    </row>
    <row r="660" spans="11:11" s="184" customFormat="1">
      <c r="K660" s="264"/>
    </row>
    <row r="661" spans="11:11" s="184" customFormat="1">
      <c r="K661" s="264"/>
    </row>
    <row r="662" spans="11:11" s="184" customFormat="1">
      <c r="K662" s="264"/>
    </row>
    <row r="663" spans="11:11" s="184" customFormat="1">
      <c r="K663" s="264"/>
    </row>
    <row r="664" spans="11:11" s="184" customFormat="1">
      <c r="K664" s="264"/>
    </row>
    <row r="665" spans="11:11" s="184" customFormat="1">
      <c r="K665" s="264"/>
    </row>
    <row r="666" spans="11:11" s="184" customFormat="1">
      <c r="K666" s="264"/>
    </row>
    <row r="667" spans="11:11" s="184" customFormat="1">
      <c r="K667" s="264"/>
    </row>
    <row r="668" spans="11:11" s="184" customFormat="1">
      <c r="K668" s="264"/>
    </row>
    <row r="669" spans="11:11" s="184" customFormat="1">
      <c r="K669" s="264"/>
    </row>
    <row r="670" spans="11:11" s="184" customFormat="1">
      <c r="K670" s="264"/>
    </row>
    <row r="671" spans="11:11" s="184" customFormat="1">
      <c r="K671" s="264"/>
    </row>
    <row r="672" spans="11:11" s="184" customFormat="1">
      <c r="K672" s="264"/>
    </row>
    <row r="673" spans="11:11" s="184" customFormat="1">
      <c r="K673" s="264"/>
    </row>
    <row r="674" spans="11:11" s="184" customFormat="1">
      <c r="K674" s="264"/>
    </row>
    <row r="675" spans="11:11" s="184" customFormat="1">
      <c r="K675" s="264"/>
    </row>
    <row r="676" spans="11:11" s="184" customFormat="1">
      <c r="K676" s="264"/>
    </row>
    <row r="677" spans="11:11" s="184" customFormat="1">
      <c r="K677" s="264"/>
    </row>
    <row r="678" spans="11:11" s="184" customFormat="1">
      <c r="K678" s="264"/>
    </row>
    <row r="679" spans="11:11" s="184" customFormat="1">
      <c r="K679" s="264"/>
    </row>
    <row r="680" spans="11:11" s="184" customFormat="1">
      <c r="K680" s="264"/>
    </row>
    <row r="681" spans="11:11" s="184" customFormat="1">
      <c r="K681" s="264"/>
    </row>
    <row r="682" spans="11:11" s="184" customFormat="1">
      <c r="K682" s="264"/>
    </row>
    <row r="683" spans="11:11" s="184" customFormat="1">
      <c r="K683" s="264"/>
    </row>
    <row r="684" spans="11:11" s="184" customFormat="1">
      <c r="K684" s="264"/>
    </row>
    <row r="685" spans="11:11" s="184" customFormat="1">
      <c r="K685" s="264"/>
    </row>
    <row r="686" spans="11:11" s="184" customFormat="1">
      <c r="K686" s="264"/>
    </row>
    <row r="687" spans="11:11" s="184" customFormat="1">
      <c r="K687" s="264"/>
    </row>
    <row r="688" spans="11:11" s="184" customFormat="1">
      <c r="K688" s="264"/>
    </row>
    <row r="689" spans="11:11" s="184" customFormat="1">
      <c r="K689" s="264"/>
    </row>
    <row r="690" spans="11:11" s="184" customFormat="1">
      <c r="K690" s="264"/>
    </row>
    <row r="691" spans="11:11" s="184" customFormat="1">
      <c r="K691" s="264"/>
    </row>
    <row r="692" spans="11:11" s="184" customFormat="1">
      <c r="K692" s="264"/>
    </row>
    <row r="693" spans="11:11" s="184" customFormat="1">
      <c r="K693" s="264"/>
    </row>
    <row r="694" spans="11:11" s="184" customFormat="1">
      <c r="K694" s="264"/>
    </row>
    <row r="695" spans="11:11" s="184" customFormat="1">
      <c r="K695" s="264"/>
    </row>
    <row r="696" spans="11:11" s="184" customFormat="1">
      <c r="K696" s="264"/>
    </row>
    <row r="697" spans="11:11" s="184" customFormat="1">
      <c r="K697" s="264"/>
    </row>
    <row r="698" spans="11:11" s="184" customFormat="1">
      <c r="K698" s="264"/>
    </row>
    <row r="699" spans="11:11" s="184" customFormat="1">
      <c r="K699" s="264"/>
    </row>
    <row r="700" spans="11:11" s="184" customFormat="1">
      <c r="K700" s="264"/>
    </row>
    <row r="701" spans="11:11" s="184" customFormat="1">
      <c r="K701" s="264"/>
    </row>
    <row r="702" spans="11:11" s="184" customFormat="1">
      <c r="K702" s="264"/>
    </row>
    <row r="703" spans="11:11" s="184" customFormat="1">
      <c r="K703" s="264"/>
    </row>
    <row r="704" spans="11:11" s="184" customFormat="1">
      <c r="K704" s="264"/>
    </row>
    <row r="705" spans="11:11" s="184" customFormat="1">
      <c r="K705" s="264"/>
    </row>
    <row r="706" spans="11:11" s="184" customFormat="1">
      <c r="K706" s="264"/>
    </row>
    <row r="707" spans="11:11" s="184" customFormat="1">
      <c r="K707" s="264"/>
    </row>
    <row r="708" spans="11:11" s="184" customFormat="1">
      <c r="K708" s="264"/>
    </row>
    <row r="709" spans="11:11" s="184" customFormat="1">
      <c r="K709" s="264"/>
    </row>
    <row r="710" spans="11:11" s="184" customFormat="1">
      <c r="K710" s="264"/>
    </row>
    <row r="711" spans="11:11" s="184" customFormat="1">
      <c r="K711" s="264"/>
    </row>
    <row r="712" spans="11:11" s="184" customFormat="1">
      <c r="K712" s="264"/>
    </row>
    <row r="713" spans="11:11" s="184" customFormat="1">
      <c r="K713" s="264"/>
    </row>
    <row r="714" spans="11:11" s="184" customFormat="1">
      <c r="K714" s="264"/>
    </row>
    <row r="715" spans="11:11" s="184" customFormat="1">
      <c r="K715" s="264"/>
    </row>
    <row r="716" spans="11:11" s="184" customFormat="1">
      <c r="K716" s="264"/>
    </row>
    <row r="717" spans="11:11" s="184" customFormat="1">
      <c r="K717" s="264"/>
    </row>
    <row r="718" spans="11:11" s="184" customFormat="1">
      <c r="K718" s="264"/>
    </row>
    <row r="719" spans="11:11" s="184" customFormat="1">
      <c r="K719" s="264"/>
    </row>
    <row r="720" spans="11:11" s="184" customFormat="1">
      <c r="K720" s="264"/>
    </row>
    <row r="721" spans="11:11" s="184" customFormat="1">
      <c r="K721" s="264"/>
    </row>
    <row r="722" spans="11:11" s="184" customFormat="1">
      <c r="K722" s="264"/>
    </row>
    <row r="723" spans="11:11" s="184" customFormat="1">
      <c r="K723" s="264"/>
    </row>
    <row r="724" spans="11:11" s="184" customFormat="1">
      <c r="K724" s="264"/>
    </row>
    <row r="725" spans="11:11" s="184" customFormat="1">
      <c r="K725" s="264"/>
    </row>
    <row r="726" spans="11:11" s="184" customFormat="1">
      <c r="K726" s="264"/>
    </row>
    <row r="727" spans="11:11" s="184" customFormat="1">
      <c r="K727" s="264"/>
    </row>
    <row r="728" spans="11:11" s="184" customFormat="1">
      <c r="K728" s="264"/>
    </row>
    <row r="729" spans="11:11" s="184" customFormat="1">
      <c r="K729" s="264"/>
    </row>
    <row r="730" spans="11:11" s="184" customFormat="1">
      <c r="K730" s="264"/>
    </row>
    <row r="731" spans="11:11" s="184" customFormat="1">
      <c r="K731" s="264"/>
    </row>
    <row r="732" spans="11:11" s="184" customFormat="1">
      <c r="K732" s="264"/>
    </row>
    <row r="733" spans="11:11" s="184" customFormat="1">
      <c r="K733" s="264"/>
    </row>
    <row r="734" spans="11:11" s="184" customFormat="1">
      <c r="K734" s="264"/>
    </row>
    <row r="735" spans="11:11" s="184" customFormat="1">
      <c r="K735" s="264"/>
    </row>
    <row r="736" spans="11:11" s="184" customFormat="1">
      <c r="K736" s="264"/>
    </row>
    <row r="737" spans="11:11" s="184" customFormat="1">
      <c r="K737" s="264"/>
    </row>
    <row r="738" spans="11:11" s="184" customFormat="1">
      <c r="K738" s="264"/>
    </row>
    <row r="739" spans="11:11" s="184" customFormat="1">
      <c r="K739" s="264"/>
    </row>
    <row r="740" spans="11:11" s="184" customFormat="1">
      <c r="K740" s="264"/>
    </row>
    <row r="741" spans="11:11" s="184" customFormat="1">
      <c r="K741" s="264"/>
    </row>
    <row r="742" spans="11:11" s="184" customFormat="1">
      <c r="K742" s="264"/>
    </row>
    <row r="743" spans="11:11" s="184" customFormat="1">
      <c r="K743" s="264"/>
    </row>
    <row r="744" spans="11:11" s="184" customFormat="1">
      <c r="K744" s="264"/>
    </row>
    <row r="745" spans="11:11" s="184" customFormat="1">
      <c r="K745" s="264"/>
    </row>
    <row r="746" spans="11:11" s="184" customFormat="1">
      <c r="K746" s="264"/>
    </row>
    <row r="747" spans="11:11" s="184" customFormat="1">
      <c r="K747" s="264"/>
    </row>
    <row r="748" spans="11:11" s="184" customFormat="1">
      <c r="K748" s="264"/>
    </row>
    <row r="749" spans="11:11" s="184" customFormat="1">
      <c r="K749" s="264"/>
    </row>
    <row r="750" spans="11:11" s="184" customFormat="1">
      <c r="K750" s="264"/>
    </row>
    <row r="751" spans="11:11" s="184" customFormat="1">
      <c r="K751" s="264"/>
    </row>
    <row r="752" spans="11:11" s="184" customFormat="1">
      <c r="K752" s="264"/>
    </row>
    <row r="753" spans="11:11" s="184" customFormat="1">
      <c r="K753" s="264"/>
    </row>
    <row r="754" spans="11:11" s="184" customFormat="1">
      <c r="K754" s="264"/>
    </row>
    <row r="755" spans="11:11" s="184" customFormat="1">
      <c r="K755" s="264"/>
    </row>
    <row r="756" spans="11:11" s="184" customFormat="1">
      <c r="K756" s="264"/>
    </row>
    <row r="757" spans="11:11" s="184" customFormat="1">
      <c r="K757" s="264"/>
    </row>
    <row r="758" spans="11:11" s="184" customFormat="1">
      <c r="K758" s="264"/>
    </row>
    <row r="759" spans="11:11" s="184" customFormat="1">
      <c r="K759" s="264"/>
    </row>
    <row r="760" spans="11:11" s="184" customFormat="1">
      <c r="K760" s="264"/>
    </row>
    <row r="761" spans="11:11" s="184" customFormat="1">
      <c r="K761" s="264"/>
    </row>
    <row r="762" spans="11:11" s="184" customFormat="1">
      <c r="K762" s="264"/>
    </row>
    <row r="763" spans="11:11" s="184" customFormat="1">
      <c r="K763" s="264"/>
    </row>
    <row r="764" spans="11:11" s="184" customFormat="1">
      <c r="K764" s="264"/>
    </row>
    <row r="765" spans="11:11" s="184" customFormat="1">
      <c r="K765" s="264"/>
    </row>
    <row r="766" spans="11:11" s="184" customFormat="1">
      <c r="K766" s="264"/>
    </row>
    <row r="767" spans="11:11" s="184" customFormat="1">
      <c r="K767" s="264"/>
    </row>
    <row r="768" spans="11:11" s="184" customFormat="1">
      <c r="K768" s="264"/>
    </row>
    <row r="769" spans="11:11" s="184" customFormat="1">
      <c r="K769" s="264"/>
    </row>
    <row r="770" spans="11:11" s="184" customFormat="1">
      <c r="K770" s="264"/>
    </row>
    <row r="771" spans="11:11" s="184" customFormat="1">
      <c r="K771" s="264"/>
    </row>
    <row r="772" spans="11:11" s="184" customFormat="1">
      <c r="K772" s="264"/>
    </row>
    <row r="773" spans="11:11" s="184" customFormat="1">
      <c r="K773" s="264"/>
    </row>
    <row r="774" spans="11:11" s="184" customFormat="1">
      <c r="K774" s="264"/>
    </row>
    <row r="775" spans="11:11" s="184" customFormat="1">
      <c r="K775" s="264"/>
    </row>
    <row r="776" spans="11:11" s="184" customFormat="1">
      <c r="K776" s="264"/>
    </row>
    <row r="777" spans="11:11" s="184" customFormat="1">
      <c r="K777" s="264"/>
    </row>
    <row r="778" spans="11:11" s="184" customFormat="1">
      <c r="K778" s="264"/>
    </row>
    <row r="779" spans="11:11" s="184" customFormat="1">
      <c r="K779" s="264"/>
    </row>
    <row r="780" spans="11:11" s="184" customFormat="1">
      <c r="K780" s="264"/>
    </row>
    <row r="781" spans="11:11" s="184" customFormat="1">
      <c r="K781" s="264"/>
    </row>
    <row r="782" spans="11:11" s="184" customFormat="1">
      <c r="K782" s="264"/>
    </row>
    <row r="783" spans="11:11" s="184" customFormat="1">
      <c r="K783" s="264"/>
    </row>
    <row r="784" spans="11:11" s="184" customFormat="1">
      <c r="K784" s="264"/>
    </row>
    <row r="785" spans="11:11" s="184" customFormat="1">
      <c r="K785" s="264"/>
    </row>
    <row r="786" spans="11:11" s="184" customFormat="1">
      <c r="K786" s="264"/>
    </row>
    <row r="787" spans="11:11" s="184" customFormat="1">
      <c r="K787" s="264"/>
    </row>
    <row r="788" spans="11:11" s="184" customFormat="1">
      <c r="K788" s="264"/>
    </row>
    <row r="789" spans="11:11" s="184" customFormat="1">
      <c r="K789" s="264"/>
    </row>
    <row r="790" spans="11:11" s="184" customFormat="1">
      <c r="K790" s="264"/>
    </row>
    <row r="791" spans="11:11" s="184" customFormat="1">
      <c r="K791" s="264"/>
    </row>
    <row r="792" spans="11:11" s="184" customFormat="1">
      <c r="K792" s="264"/>
    </row>
    <row r="793" spans="11:11" s="184" customFormat="1">
      <c r="K793" s="264"/>
    </row>
    <row r="794" spans="11:11" s="184" customFormat="1">
      <c r="K794" s="264"/>
    </row>
    <row r="795" spans="11:11" s="184" customFormat="1">
      <c r="K795" s="264"/>
    </row>
    <row r="796" spans="11:11" s="184" customFormat="1">
      <c r="K796" s="264"/>
    </row>
    <row r="797" spans="11:11" s="184" customFormat="1">
      <c r="K797" s="264"/>
    </row>
    <row r="798" spans="11:11" s="184" customFormat="1">
      <c r="K798" s="264"/>
    </row>
    <row r="799" spans="11:11" s="184" customFormat="1">
      <c r="K799" s="264"/>
    </row>
    <row r="800" spans="11:11" s="184" customFormat="1">
      <c r="K800" s="264"/>
    </row>
    <row r="801" spans="11:11" s="184" customFormat="1">
      <c r="K801" s="264"/>
    </row>
    <row r="802" spans="11:11" s="184" customFormat="1">
      <c r="K802" s="264"/>
    </row>
    <row r="803" spans="11:11" s="184" customFormat="1">
      <c r="K803" s="264"/>
    </row>
    <row r="804" spans="11:11" s="184" customFormat="1">
      <c r="K804" s="264"/>
    </row>
    <row r="805" spans="11:11" s="184" customFormat="1">
      <c r="K805" s="264"/>
    </row>
    <row r="806" spans="11:11" s="184" customFormat="1">
      <c r="K806" s="264"/>
    </row>
    <row r="807" spans="11:11" s="184" customFormat="1">
      <c r="K807" s="264"/>
    </row>
    <row r="808" spans="11:11" s="184" customFormat="1">
      <c r="K808" s="264"/>
    </row>
    <row r="809" spans="11:11" s="184" customFormat="1">
      <c r="K809" s="264"/>
    </row>
    <row r="810" spans="11:11" s="184" customFormat="1">
      <c r="K810" s="264"/>
    </row>
    <row r="811" spans="11:11" s="184" customFormat="1">
      <c r="K811" s="264"/>
    </row>
    <row r="812" spans="11:11" s="184" customFormat="1">
      <c r="K812" s="264"/>
    </row>
    <row r="813" spans="11:11" s="184" customFormat="1">
      <c r="K813" s="264"/>
    </row>
    <row r="814" spans="11:11" s="184" customFormat="1">
      <c r="K814" s="264"/>
    </row>
    <row r="815" spans="11:11" s="184" customFormat="1">
      <c r="K815" s="264"/>
    </row>
    <row r="816" spans="11:11" s="184" customFormat="1">
      <c r="K816" s="264"/>
    </row>
    <row r="817" spans="11:11" s="184" customFormat="1">
      <c r="K817" s="264"/>
    </row>
    <row r="818" spans="11:11" s="184" customFormat="1">
      <c r="K818" s="264"/>
    </row>
    <row r="819" spans="11:11" s="184" customFormat="1">
      <c r="K819" s="264"/>
    </row>
    <row r="820" spans="11:11" s="184" customFormat="1">
      <c r="K820" s="264"/>
    </row>
    <row r="821" spans="11:11" s="184" customFormat="1">
      <c r="K821" s="264"/>
    </row>
    <row r="822" spans="11:11" s="184" customFormat="1">
      <c r="K822" s="264"/>
    </row>
    <row r="823" spans="11:11" s="184" customFormat="1">
      <c r="K823" s="264"/>
    </row>
    <row r="824" spans="11:11" s="184" customFormat="1">
      <c r="K824" s="264"/>
    </row>
    <row r="825" spans="11:11" s="184" customFormat="1">
      <c r="K825" s="264"/>
    </row>
    <row r="826" spans="11:11" s="184" customFormat="1">
      <c r="K826" s="264"/>
    </row>
    <row r="827" spans="11:11" s="184" customFormat="1">
      <c r="K827" s="264"/>
    </row>
    <row r="828" spans="11:11" s="184" customFormat="1">
      <c r="K828" s="264"/>
    </row>
    <row r="829" spans="11:11" s="184" customFormat="1">
      <c r="K829" s="264"/>
    </row>
    <row r="830" spans="11:11" s="184" customFormat="1">
      <c r="K830" s="264"/>
    </row>
    <row r="831" spans="11:11" s="184" customFormat="1">
      <c r="K831" s="264"/>
    </row>
    <row r="832" spans="11:11" s="184" customFormat="1">
      <c r="K832" s="264"/>
    </row>
    <row r="833" spans="11:11" s="184" customFormat="1">
      <c r="K833" s="264"/>
    </row>
    <row r="834" spans="11:11" s="184" customFormat="1">
      <c r="K834" s="264"/>
    </row>
    <row r="835" spans="11:11" s="184" customFormat="1">
      <c r="K835" s="264"/>
    </row>
    <row r="836" spans="11:11" s="184" customFormat="1">
      <c r="K836" s="264"/>
    </row>
    <row r="837" spans="11:11" s="184" customFormat="1">
      <c r="K837" s="264"/>
    </row>
    <row r="838" spans="11:11" s="184" customFormat="1">
      <c r="K838" s="264"/>
    </row>
    <row r="839" spans="11:11" s="184" customFormat="1">
      <c r="K839" s="264"/>
    </row>
    <row r="840" spans="11:11" s="184" customFormat="1">
      <c r="K840" s="264"/>
    </row>
    <row r="841" spans="11:11" s="184" customFormat="1">
      <c r="K841" s="264"/>
    </row>
    <row r="842" spans="11:11" s="184" customFormat="1">
      <c r="K842" s="264"/>
    </row>
    <row r="843" spans="11:11" s="184" customFormat="1">
      <c r="K843" s="264"/>
    </row>
    <row r="844" spans="11:11" s="184" customFormat="1">
      <c r="K844" s="264"/>
    </row>
    <row r="845" spans="11:11" s="184" customFormat="1">
      <c r="K845" s="264"/>
    </row>
    <row r="846" spans="11:11" s="184" customFormat="1">
      <c r="K846" s="264"/>
    </row>
    <row r="847" spans="11:11" s="184" customFormat="1">
      <c r="K847" s="264"/>
    </row>
    <row r="848" spans="11:11" s="184" customFormat="1">
      <c r="K848" s="264"/>
    </row>
    <row r="849" spans="11:11" s="184" customFormat="1">
      <c r="K849" s="264"/>
    </row>
    <row r="850" spans="11:11" s="184" customFormat="1">
      <c r="K850" s="264"/>
    </row>
    <row r="851" spans="11:11" s="184" customFormat="1">
      <c r="K851" s="264"/>
    </row>
    <row r="852" spans="11:11" s="184" customFormat="1">
      <c r="K852" s="264"/>
    </row>
    <row r="853" spans="11:11" s="184" customFormat="1">
      <c r="K853" s="264"/>
    </row>
    <row r="854" spans="11:11" s="184" customFormat="1">
      <c r="K854" s="264"/>
    </row>
    <row r="855" spans="11:11" s="184" customFormat="1">
      <c r="K855" s="264"/>
    </row>
    <row r="856" spans="11:11" s="184" customFormat="1">
      <c r="K856" s="264"/>
    </row>
    <row r="857" spans="11:11" s="184" customFormat="1">
      <c r="K857" s="264"/>
    </row>
    <row r="858" spans="11:11" s="184" customFormat="1">
      <c r="K858" s="264"/>
    </row>
    <row r="859" spans="11:11" s="184" customFormat="1">
      <c r="K859" s="264"/>
    </row>
    <row r="860" spans="11:11" s="184" customFormat="1">
      <c r="K860" s="264"/>
    </row>
    <row r="861" spans="11:11" s="184" customFormat="1">
      <c r="K861" s="264"/>
    </row>
    <row r="862" spans="11:11" s="184" customFormat="1">
      <c r="K862" s="264"/>
    </row>
    <row r="863" spans="11:11" s="184" customFormat="1">
      <c r="K863" s="264"/>
    </row>
    <row r="864" spans="11:11" s="184" customFormat="1">
      <c r="K864" s="264"/>
    </row>
    <row r="865" spans="11:11" s="184" customFormat="1">
      <c r="K865" s="264"/>
    </row>
    <row r="866" spans="11:11" s="184" customFormat="1">
      <c r="K866" s="264"/>
    </row>
    <row r="867" spans="11:11" s="184" customFormat="1">
      <c r="K867" s="264"/>
    </row>
    <row r="868" spans="11:11" s="184" customFormat="1">
      <c r="K868" s="264"/>
    </row>
    <row r="869" spans="11:11" s="184" customFormat="1">
      <c r="K869" s="264"/>
    </row>
    <row r="870" spans="11:11" s="184" customFormat="1">
      <c r="K870" s="264"/>
    </row>
    <row r="871" spans="11:11" s="184" customFormat="1">
      <c r="K871" s="264"/>
    </row>
    <row r="872" spans="11:11" s="184" customFormat="1">
      <c r="K872" s="264"/>
    </row>
    <row r="873" spans="11:11" s="184" customFormat="1">
      <c r="K873" s="264"/>
    </row>
    <row r="874" spans="11:11" s="184" customFormat="1">
      <c r="K874" s="264"/>
    </row>
    <row r="875" spans="11:11" s="184" customFormat="1">
      <c r="K875" s="264"/>
    </row>
    <row r="876" spans="11:11" s="184" customFormat="1">
      <c r="K876" s="264"/>
    </row>
    <row r="877" spans="11:11" s="184" customFormat="1">
      <c r="K877" s="264"/>
    </row>
    <row r="878" spans="11:11" s="184" customFormat="1">
      <c r="K878" s="264"/>
    </row>
    <row r="879" spans="11:11" s="184" customFormat="1">
      <c r="K879" s="264"/>
    </row>
    <row r="880" spans="11:11" s="184" customFormat="1">
      <c r="K880" s="264"/>
    </row>
    <row r="881" spans="11:11" s="184" customFormat="1">
      <c r="K881" s="264"/>
    </row>
    <row r="882" spans="11:11" s="184" customFormat="1">
      <c r="K882" s="264"/>
    </row>
    <row r="883" spans="11:11" s="184" customFormat="1">
      <c r="K883" s="264"/>
    </row>
    <row r="884" spans="11:11" s="184" customFormat="1">
      <c r="K884" s="264"/>
    </row>
    <row r="885" spans="11:11" s="184" customFormat="1">
      <c r="K885" s="264"/>
    </row>
    <row r="886" spans="11:11" s="184" customFormat="1">
      <c r="K886" s="264"/>
    </row>
    <row r="887" spans="11:11" s="184" customFormat="1">
      <c r="K887" s="264"/>
    </row>
    <row r="888" spans="11:11" s="184" customFormat="1">
      <c r="K888" s="264"/>
    </row>
    <row r="889" spans="11:11" s="184" customFormat="1">
      <c r="K889" s="264"/>
    </row>
    <row r="890" spans="11:11" s="184" customFormat="1">
      <c r="K890" s="264"/>
    </row>
    <row r="891" spans="11:11" s="184" customFormat="1">
      <c r="K891" s="264"/>
    </row>
    <row r="892" spans="11:11" s="184" customFormat="1">
      <c r="K892" s="264"/>
    </row>
    <row r="893" spans="11:11" s="184" customFormat="1">
      <c r="K893" s="264"/>
    </row>
    <row r="894" spans="11:11" s="184" customFormat="1">
      <c r="K894" s="264"/>
    </row>
    <row r="895" spans="11:11" s="184" customFormat="1">
      <c r="K895" s="264"/>
    </row>
    <row r="896" spans="11:11" s="184" customFormat="1">
      <c r="K896" s="264"/>
    </row>
    <row r="897" spans="11:11" s="184" customFormat="1">
      <c r="K897" s="264"/>
    </row>
    <row r="898" spans="11:11" s="184" customFormat="1">
      <c r="K898" s="264"/>
    </row>
    <row r="899" spans="11:11" s="184" customFormat="1">
      <c r="K899" s="264"/>
    </row>
    <row r="900" spans="11:11" s="184" customFormat="1">
      <c r="K900" s="264"/>
    </row>
    <row r="901" spans="11:11" s="184" customFormat="1">
      <c r="K901" s="264"/>
    </row>
    <row r="902" spans="11:11" s="184" customFormat="1">
      <c r="K902" s="264"/>
    </row>
    <row r="903" spans="11:11" s="184" customFormat="1">
      <c r="K903" s="264"/>
    </row>
    <row r="904" spans="11:11" s="184" customFormat="1">
      <c r="K904" s="264"/>
    </row>
    <row r="905" spans="11:11" s="184" customFormat="1">
      <c r="K905" s="264"/>
    </row>
    <row r="906" spans="11:11" s="184" customFormat="1">
      <c r="K906" s="264"/>
    </row>
    <row r="907" spans="11:11" s="184" customFormat="1">
      <c r="K907" s="264"/>
    </row>
    <row r="908" spans="11:11" s="184" customFormat="1">
      <c r="K908" s="264"/>
    </row>
    <row r="909" spans="11:11" s="184" customFormat="1">
      <c r="K909" s="264"/>
    </row>
    <row r="910" spans="11:11" s="184" customFormat="1">
      <c r="K910" s="264"/>
    </row>
    <row r="911" spans="11:11" s="184" customFormat="1">
      <c r="K911" s="264"/>
    </row>
    <row r="912" spans="11:11" s="184" customFormat="1">
      <c r="K912" s="264"/>
    </row>
    <row r="913" spans="11:11" s="184" customFormat="1">
      <c r="K913" s="264"/>
    </row>
    <row r="914" spans="11:11" s="184" customFormat="1">
      <c r="K914" s="264"/>
    </row>
    <row r="915" spans="11:11" s="184" customFormat="1">
      <c r="K915" s="264"/>
    </row>
    <row r="916" spans="11:11" s="184" customFormat="1">
      <c r="K916" s="264"/>
    </row>
    <row r="917" spans="11:11" s="184" customFormat="1">
      <c r="K917" s="264"/>
    </row>
    <row r="918" spans="11:11" s="184" customFormat="1">
      <c r="K918" s="264"/>
    </row>
    <row r="919" spans="11:11" s="184" customFormat="1">
      <c r="K919" s="264"/>
    </row>
    <row r="920" spans="11:11" s="184" customFormat="1">
      <c r="K920" s="264"/>
    </row>
    <row r="921" spans="11:11" s="184" customFormat="1">
      <c r="K921" s="264"/>
    </row>
    <row r="922" spans="11:11" s="184" customFormat="1">
      <c r="K922" s="264"/>
    </row>
    <row r="923" spans="11:11" s="184" customFormat="1">
      <c r="K923" s="264"/>
    </row>
    <row r="924" spans="11:11" s="184" customFormat="1">
      <c r="K924" s="264"/>
    </row>
    <row r="925" spans="11:11" s="184" customFormat="1">
      <c r="K925" s="264"/>
    </row>
    <row r="926" spans="11:11" s="184" customFormat="1">
      <c r="K926" s="264"/>
    </row>
    <row r="927" spans="11:11" s="184" customFormat="1">
      <c r="K927" s="264"/>
    </row>
    <row r="928" spans="11:11" s="184" customFormat="1">
      <c r="K928" s="264"/>
    </row>
    <row r="929" spans="11:11" s="184" customFormat="1">
      <c r="K929" s="264"/>
    </row>
    <row r="930" spans="11:11" s="184" customFormat="1">
      <c r="K930" s="264"/>
    </row>
    <row r="931" spans="11:11" s="184" customFormat="1">
      <c r="K931" s="264"/>
    </row>
    <row r="932" spans="11:11" s="184" customFormat="1">
      <c r="K932" s="264"/>
    </row>
    <row r="933" spans="11:11" s="184" customFormat="1">
      <c r="K933" s="264"/>
    </row>
    <row r="934" spans="11:11" s="184" customFormat="1">
      <c r="K934" s="264"/>
    </row>
    <row r="935" spans="11:11" s="184" customFormat="1">
      <c r="K935" s="264"/>
    </row>
    <row r="936" spans="11:11" s="184" customFormat="1">
      <c r="K936" s="264"/>
    </row>
    <row r="937" spans="11:11" s="184" customFormat="1">
      <c r="K937" s="264"/>
    </row>
    <row r="938" spans="11:11" s="184" customFormat="1">
      <c r="K938" s="264"/>
    </row>
    <row r="939" spans="11:11" s="184" customFormat="1">
      <c r="K939" s="264"/>
    </row>
    <row r="940" spans="11:11" s="184" customFormat="1">
      <c r="K940" s="264"/>
    </row>
    <row r="941" spans="11:11" s="184" customFormat="1">
      <c r="K941" s="264"/>
    </row>
    <row r="942" spans="11:11" s="184" customFormat="1">
      <c r="K942" s="264"/>
    </row>
    <row r="943" spans="11:11" s="184" customFormat="1">
      <c r="K943" s="264"/>
    </row>
    <row r="944" spans="11:11" s="184" customFormat="1">
      <c r="K944" s="264"/>
    </row>
    <row r="945" spans="11:11" s="184" customFormat="1">
      <c r="K945" s="264"/>
    </row>
    <row r="946" spans="11:11" s="184" customFormat="1">
      <c r="K946" s="264"/>
    </row>
    <row r="947" spans="11:11" s="184" customFormat="1">
      <c r="K947" s="264"/>
    </row>
    <row r="948" spans="11:11" s="184" customFormat="1">
      <c r="K948" s="264"/>
    </row>
    <row r="949" spans="11:11" s="184" customFormat="1">
      <c r="K949" s="264"/>
    </row>
    <row r="950" spans="11:11" s="184" customFormat="1">
      <c r="K950" s="264"/>
    </row>
    <row r="951" spans="11:11" s="184" customFormat="1">
      <c r="K951" s="264"/>
    </row>
    <row r="952" spans="11:11" s="184" customFormat="1">
      <c r="K952" s="264"/>
    </row>
    <row r="953" spans="11:11" s="184" customFormat="1">
      <c r="K953" s="264"/>
    </row>
    <row r="954" spans="11:11" s="184" customFormat="1">
      <c r="K954" s="264"/>
    </row>
    <row r="955" spans="11:11" s="184" customFormat="1">
      <c r="K955" s="264"/>
    </row>
    <row r="956" spans="11:11" s="184" customFormat="1">
      <c r="K956" s="264"/>
    </row>
    <row r="957" spans="11:11" s="184" customFormat="1">
      <c r="K957" s="264"/>
    </row>
    <row r="958" spans="11:11" s="184" customFormat="1">
      <c r="K958" s="264"/>
    </row>
    <row r="959" spans="11:11" s="184" customFormat="1">
      <c r="K959" s="264"/>
    </row>
    <row r="960" spans="11:11" s="184" customFormat="1">
      <c r="K960" s="264"/>
    </row>
    <row r="961" spans="11:11" s="184" customFormat="1">
      <c r="K961" s="264"/>
    </row>
    <row r="962" spans="11:11" s="184" customFormat="1">
      <c r="K962" s="264"/>
    </row>
    <row r="963" spans="11:11" s="184" customFormat="1">
      <c r="K963" s="264"/>
    </row>
    <row r="964" spans="11:11" s="184" customFormat="1">
      <c r="K964" s="264"/>
    </row>
    <row r="965" spans="11:11" s="184" customFormat="1">
      <c r="K965" s="264"/>
    </row>
    <row r="966" spans="11:11" s="184" customFormat="1">
      <c r="K966" s="264"/>
    </row>
    <row r="967" spans="11:11" s="184" customFormat="1">
      <c r="K967" s="264"/>
    </row>
    <row r="968" spans="11:11" s="184" customFormat="1">
      <c r="K968" s="264"/>
    </row>
    <row r="969" spans="11:11" s="184" customFormat="1">
      <c r="K969" s="264"/>
    </row>
    <row r="970" spans="11:11" s="184" customFormat="1">
      <c r="K970" s="264"/>
    </row>
    <row r="971" spans="11:11" s="184" customFormat="1">
      <c r="K971" s="264"/>
    </row>
    <row r="972" spans="11:11" s="184" customFormat="1">
      <c r="K972" s="264"/>
    </row>
    <row r="973" spans="11:11" s="184" customFormat="1">
      <c r="K973" s="264"/>
    </row>
    <row r="974" spans="11:11" s="184" customFormat="1">
      <c r="K974" s="264"/>
    </row>
    <row r="975" spans="11:11" s="184" customFormat="1">
      <c r="K975" s="264"/>
    </row>
    <row r="976" spans="11:11" s="184" customFormat="1">
      <c r="K976" s="264"/>
    </row>
    <row r="977" spans="11:11" s="184" customFormat="1">
      <c r="K977" s="264"/>
    </row>
    <row r="978" spans="11:11" s="184" customFormat="1">
      <c r="K978" s="264"/>
    </row>
    <row r="979" spans="11:11" s="184" customFormat="1">
      <c r="K979" s="264"/>
    </row>
    <row r="980" spans="11:11" s="184" customFormat="1">
      <c r="K980" s="264"/>
    </row>
    <row r="981" spans="11:11" s="184" customFormat="1">
      <c r="K981" s="264"/>
    </row>
    <row r="982" spans="11:11" s="184" customFormat="1">
      <c r="K982" s="264"/>
    </row>
    <row r="983" spans="11:11" s="184" customFormat="1">
      <c r="K983" s="264"/>
    </row>
    <row r="984" spans="11:11" s="184" customFormat="1">
      <c r="K984" s="264"/>
    </row>
    <row r="985" spans="11:11" s="184" customFormat="1">
      <c r="K985" s="264"/>
    </row>
    <row r="986" spans="11:11" s="184" customFormat="1">
      <c r="K986" s="264"/>
    </row>
    <row r="987" spans="11:11" s="184" customFormat="1">
      <c r="K987" s="264"/>
    </row>
    <row r="988" spans="11:11" s="184" customFormat="1">
      <c r="K988" s="264"/>
    </row>
    <row r="989" spans="11:11" s="184" customFormat="1">
      <c r="K989" s="264"/>
    </row>
    <row r="990" spans="11:11" s="184" customFormat="1">
      <c r="K990" s="264"/>
    </row>
    <row r="991" spans="11:11" s="184" customFormat="1">
      <c r="K991" s="264"/>
    </row>
    <row r="992" spans="11:11" s="184" customFormat="1">
      <c r="K992" s="264"/>
    </row>
    <row r="993" spans="11:11" s="184" customFormat="1">
      <c r="K993" s="264"/>
    </row>
    <row r="994" spans="11:11" s="184" customFormat="1">
      <c r="K994" s="264"/>
    </row>
    <row r="995" spans="11:11" s="184" customFormat="1">
      <c r="K995" s="264"/>
    </row>
    <row r="996" spans="11:11" s="184" customFormat="1">
      <c r="K996" s="264"/>
    </row>
    <row r="997" spans="11:11" s="184" customFormat="1">
      <c r="K997" s="264"/>
    </row>
    <row r="998" spans="11:11" s="184" customFormat="1">
      <c r="K998" s="264"/>
    </row>
    <row r="999" spans="11:11" s="184" customFormat="1">
      <c r="K999" s="264"/>
    </row>
    <row r="1000" spans="11:11" s="184" customFormat="1">
      <c r="K1000" s="264"/>
    </row>
    <row r="1001" spans="11:11" s="184" customFormat="1">
      <c r="K1001" s="264"/>
    </row>
    <row r="1002" spans="11:11" s="184" customFormat="1">
      <c r="K1002" s="264"/>
    </row>
    <row r="1003" spans="11:11" s="184" customFormat="1">
      <c r="K1003" s="264"/>
    </row>
    <row r="1004" spans="11:11" s="184" customFormat="1">
      <c r="K1004" s="264"/>
    </row>
    <row r="1005" spans="11:11" s="184" customFormat="1">
      <c r="K1005" s="264"/>
    </row>
    <row r="1006" spans="11:11" s="184" customFormat="1">
      <c r="K1006" s="264"/>
    </row>
    <row r="1007" spans="11:11" s="184" customFormat="1">
      <c r="K1007" s="264"/>
    </row>
    <row r="1008" spans="11:11" s="184" customFormat="1">
      <c r="K1008" s="264"/>
    </row>
    <row r="1009" spans="11:11" s="184" customFormat="1">
      <c r="K1009" s="264"/>
    </row>
    <row r="1010" spans="11:11" s="184" customFormat="1">
      <c r="K1010" s="264"/>
    </row>
    <row r="1011" spans="11:11" s="184" customFormat="1">
      <c r="K1011" s="264"/>
    </row>
    <row r="1012" spans="11:11" s="184" customFormat="1">
      <c r="K1012" s="264"/>
    </row>
    <row r="1013" spans="11:11" s="184" customFormat="1">
      <c r="K1013" s="264"/>
    </row>
    <row r="1014" spans="11:11" s="184" customFormat="1">
      <c r="K1014" s="264"/>
    </row>
    <row r="1015" spans="11:11" s="184" customFormat="1">
      <c r="K1015" s="264"/>
    </row>
    <row r="1016" spans="11:11" s="184" customFormat="1">
      <c r="K1016" s="264"/>
    </row>
    <row r="1017" spans="11:11" s="184" customFormat="1">
      <c r="K1017" s="264"/>
    </row>
    <row r="1018" spans="11:11" s="184" customFormat="1">
      <c r="K1018" s="264"/>
    </row>
    <row r="1019" spans="11:11" s="184" customFormat="1">
      <c r="K1019" s="264"/>
    </row>
    <row r="1020" spans="11:11" s="184" customFormat="1">
      <c r="K1020" s="264"/>
    </row>
    <row r="1021" spans="11:11" s="184" customFormat="1">
      <c r="K1021" s="264"/>
    </row>
    <row r="1022" spans="11:11" s="184" customFormat="1">
      <c r="K1022" s="264"/>
    </row>
    <row r="1023" spans="11:11" s="184" customFormat="1">
      <c r="K1023" s="264"/>
    </row>
    <row r="1024" spans="11:11" s="184" customFormat="1">
      <c r="K1024" s="264"/>
    </row>
    <row r="1025" spans="11:11" s="184" customFormat="1">
      <c r="K1025" s="264"/>
    </row>
    <row r="1026" spans="11:11" s="184" customFormat="1">
      <c r="K1026" s="264"/>
    </row>
    <row r="1027" spans="11:11" s="184" customFormat="1">
      <c r="K1027" s="264"/>
    </row>
    <row r="1028" spans="11:11" s="184" customFormat="1">
      <c r="K1028" s="264"/>
    </row>
    <row r="1029" spans="11:11" s="184" customFormat="1">
      <c r="K1029" s="264"/>
    </row>
    <row r="1030" spans="11:11" s="184" customFormat="1">
      <c r="K1030" s="264"/>
    </row>
    <row r="1031" spans="11:11" s="184" customFormat="1">
      <c r="K1031" s="264"/>
    </row>
    <row r="1032" spans="11:11" s="184" customFormat="1">
      <c r="K1032" s="264"/>
    </row>
    <row r="1033" spans="11:11" s="184" customFormat="1">
      <c r="K1033" s="264"/>
    </row>
    <row r="1034" spans="11:11" s="184" customFormat="1">
      <c r="K1034" s="264"/>
    </row>
    <row r="1035" spans="11:11" s="184" customFormat="1">
      <c r="K1035" s="264"/>
    </row>
    <row r="1036" spans="11:11" s="184" customFormat="1">
      <c r="K1036" s="264"/>
    </row>
    <row r="1037" spans="11:11" s="184" customFormat="1">
      <c r="K1037" s="264"/>
    </row>
    <row r="1038" spans="11:11" s="184" customFormat="1">
      <c r="K1038" s="264"/>
    </row>
    <row r="1039" spans="11:11" s="184" customFormat="1">
      <c r="K1039" s="264"/>
    </row>
    <row r="1040" spans="11:11" s="184" customFormat="1">
      <c r="K1040" s="264"/>
    </row>
    <row r="1041" spans="11:11" s="184" customFormat="1">
      <c r="K1041" s="264"/>
    </row>
    <row r="1042" spans="11:11" s="184" customFormat="1">
      <c r="K1042" s="264"/>
    </row>
    <row r="1043" spans="11:11" s="184" customFormat="1">
      <c r="K1043" s="264"/>
    </row>
    <row r="1044" spans="11:11" s="184" customFormat="1">
      <c r="K1044" s="264"/>
    </row>
    <row r="1045" spans="11:11" s="184" customFormat="1">
      <c r="K1045" s="264"/>
    </row>
    <row r="1046" spans="11:11" s="184" customFormat="1">
      <c r="K1046" s="264"/>
    </row>
    <row r="1047" spans="11:11" s="184" customFormat="1">
      <c r="K1047" s="264"/>
    </row>
    <row r="1048" spans="11:11" s="184" customFormat="1">
      <c r="K1048" s="264"/>
    </row>
    <row r="1049" spans="11:11" s="184" customFormat="1">
      <c r="K1049" s="264"/>
    </row>
    <row r="1050" spans="11:11" s="184" customFormat="1">
      <c r="K1050" s="264"/>
    </row>
    <row r="1051" spans="11:11" s="184" customFormat="1">
      <c r="K1051" s="264"/>
    </row>
    <row r="1052" spans="11:11" s="184" customFormat="1">
      <c r="K1052" s="264"/>
    </row>
    <row r="1053" spans="11:11" s="184" customFormat="1">
      <c r="K1053" s="264"/>
    </row>
    <row r="1054" spans="11:11" s="184" customFormat="1">
      <c r="K1054" s="264"/>
    </row>
    <row r="1055" spans="11:11" s="184" customFormat="1">
      <c r="K1055" s="264"/>
    </row>
    <row r="1056" spans="11:11" s="184" customFormat="1">
      <c r="K1056" s="264"/>
    </row>
    <row r="1057" spans="11:11" s="184" customFormat="1">
      <c r="K1057" s="264"/>
    </row>
    <row r="1058" spans="11:11" s="184" customFormat="1">
      <c r="K1058" s="264"/>
    </row>
    <row r="1059" spans="11:11" s="184" customFormat="1">
      <c r="K1059" s="264"/>
    </row>
    <row r="1060" spans="11:11" s="184" customFormat="1">
      <c r="K1060" s="264"/>
    </row>
    <row r="1061" spans="11:11" s="184" customFormat="1">
      <c r="K1061" s="264"/>
    </row>
    <row r="1062" spans="11:11" s="184" customFormat="1">
      <c r="K1062" s="264"/>
    </row>
    <row r="1063" spans="11:11" s="184" customFormat="1">
      <c r="K1063" s="264"/>
    </row>
    <row r="1064" spans="11:11" s="184" customFormat="1">
      <c r="K1064" s="264"/>
    </row>
    <row r="1065" spans="11:11" s="184" customFormat="1">
      <c r="K1065" s="264"/>
    </row>
    <row r="1066" spans="11:11" s="184" customFormat="1">
      <c r="K1066" s="264"/>
    </row>
    <row r="1067" spans="11:11" s="184" customFormat="1">
      <c r="K1067" s="264"/>
    </row>
    <row r="1068" spans="11:11" s="184" customFormat="1">
      <c r="K1068" s="264"/>
    </row>
    <row r="1069" spans="11:11" s="184" customFormat="1">
      <c r="K1069" s="264"/>
    </row>
    <row r="1070" spans="11:11" s="184" customFormat="1">
      <c r="K1070" s="264"/>
    </row>
    <row r="1071" spans="11:11" s="184" customFormat="1">
      <c r="K1071" s="264"/>
    </row>
    <row r="1072" spans="11:11" s="184" customFormat="1">
      <c r="K1072" s="264"/>
    </row>
    <row r="1073" spans="11:11" s="184" customFormat="1">
      <c r="K1073" s="264"/>
    </row>
    <row r="1074" spans="11:11" s="184" customFormat="1">
      <c r="K1074" s="264"/>
    </row>
    <row r="1075" spans="11:11" s="184" customFormat="1">
      <c r="K1075" s="264"/>
    </row>
    <row r="1076" spans="11:11" s="184" customFormat="1">
      <c r="K1076" s="264"/>
    </row>
    <row r="1077" spans="11:11" s="184" customFormat="1">
      <c r="K1077" s="264"/>
    </row>
    <row r="1078" spans="11:11" s="184" customFormat="1">
      <c r="K1078" s="264"/>
    </row>
    <row r="1079" spans="11:11" s="184" customFormat="1">
      <c r="K1079" s="264"/>
    </row>
    <row r="1080" spans="11:11" s="184" customFormat="1">
      <c r="K1080" s="264"/>
    </row>
    <row r="1081" spans="11:11" s="184" customFormat="1">
      <c r="K1081" s="264"/>
    </row>
    <row r="1082" spans="11:11" s="184" customFormat="1">
      <c r="K1082" s="264"/>
    </row>
    <row r="1083" spans="11:11" s="184" customFormat="1">
      <c r="K1083" s="264"/>
    </row>
    <row r="1084" spans="11:11" s="184" customFormat="1">
      <c r="K1084" s="264"/>
    </row>
    <row r="1085" spans="11:11" s="184" customFormat="1">
      <c r="K1085" s="264"/>
    </row>
    <row r="1086" spans="11:11" s="184" customFormat="1">
      <c r="K1086" s="264"/>
    </row>
    <row r="1087" spans="11:11" s="184" customFormat="1">
      <c r="K1087" s="264"/>
    </row>
    <row r="1088" spans="11:11" s="184" customFormat="1">
      <c r="K1088" s="264"/>
    </row>
    <row r="1089" spans="11:11" s="184" customFormat="1">
      <c r="K1089" s="264"/>
    </row>
    <row r="1090" spans="11:11" s="184" customFormat="1">
      <c r="K1090" s="264"/>
    </row>
    <row r="1091" spans="11:11" s="184" customFormat="1">
      <c r="K1091" s="264"/>
    </row>
    <row r="1092" spans="11:11" s="184" customFormat="1">
      <c r="K1092" s="264"/>
    </row>
    <row r="1093" spans="11:11" s="184" customFormat="1">
      <c r="K1093" s="264"/>
    </row>
    <row r="1094" spans="11:11" s="184" customFormat="1">
      <c r="K1094" s="264"/>
    </row>
    <row r="1095" spans="11:11" s="184" customFormat="1">
      <c r="K1095" s="264"/>
    </row>
    <row r="1096" spans="11:11" s="184" customFormat="1">
      <c r="K1096" s="264"/>
    </row>
    <row r="1097" spans="11:11" s="184" customFormat="1">
      <c r="K1097" s="264"/>
    </row>
    <row r="1098" spans="11:11" s="184" customFormat="1">
      <c r="K1098" s="264"/>
    </row>
    <row r="1099" spans="11:11" s="184" customFormat="1">
      <c r="K1099" s="264"/>
    </row>
    <row r="1100" spans="11:11" s="184" customFormat="1">
      <c r="K1100" s="264"/>
    </row>
    <row r="1101" spans="11:11" s="184" customFormat="1">
      <c r="K1101" s="264"/>
    </row>
    <row r="1102" spans="11:11" s="184" customFormat="1">
      <c r="K1102" s="264"/>
    </row>
    <row r="1103" spans="11:11" s="184" customFormat="1">
      <c r="K1103" s="264"/>
    </row>
    <row r="1104" spans="11:11" s="184" customFormat="1">
      <c r="K1104" s="264"/>
    </row>
    <row r="1105" spans="11:11" s="184" customFormat="1">
      <c r="K1105" s="264"/>
    </row>
    <row r="1106" spans="11:11" s="184" customFormat="1">
      <c r="K1106" s="264"/>
    </row>
    <row r="1107" spans="11:11" s="184" customFormat="1">
      <c r="K1107" s="264"/>
    </row>
    <row r="1108" spans="11:11" s="184" customFormat="1">
      <c r="K1108" s="264"/>
    </row>
    <row r="1109" spans="11:11" s="184" customFormat="1">
      <c r="K1109" s="264"/>
    </row>
    <row r="1110" spans="11:11" s="184" customFormat="1">
      <c r="K1110" s="264"/>
    </row>
    <row r="1111" spans="11:11" s="184" customFormat="1">
      <c r="K1111" s="264"/>
    </row>
    <row r="1112" spans="11:11" s="184" customFormat="1">
      <c r="K1112" s="264"/>
    </row>
    <row r="1113" spans="11:11" s="184" customFormat="1">
      <c r="K1113" s="264"/>
    </row>
    <row r="1114" spans="11:11" s="184" customFormat="1">
      <c r="K1114" s="264"/>
    </row>
    <row r="1115" spans="11:11" s="184" customFormat="1">
      <c r="K1115" s="264"/>
    </row>
    <row r="1116" spans="11:11" s="184" customFormat="1">
      <c r="K1116" s="264"/>
    </row>
    <row r="1117" spans="11:11" s="184" customFormat="1">
      <c r="K1117" s="264"/>
    </row>
    <row r="1118" spans="11:11" s="184" customFormat="1">
      <c r="K1118" s="264"/>
    </row>
    <row r="1119" spans="11:11" s="184" customFormat="1">
      <c r="K1119" s="264"/>
    </row>
    <row r="1120" spans="11:11" s="184" customFormat="1">
      <c r="K1120" s="264"/>
    </row>
    <row r="1121" spans="11:11" s="184" customFormat="1">
      <c r="K1121" s="264"/>
    </row>
    <row r="1122" spans="11:11" s="184" customFormat="1">
      <c r="K1122" s="264"/>
    </row>
    <row r="1123" spans="11:11" s="184" customFormat="1">
      <c r="K1123" s="264"/>
    </row>
    <row r="1124" spans="11:11" s="184" customFormat="1">
      <c r="K1124" s="264"/>
    </row>
    <row r="1125" spans="11:11" s="184" customFormat="1">
      <c r="K1125" s="264"/>
    </row>
    <row r="1126" spans="11:11" s="184" customFormat="1">
      <c r="K1126" s="264"/>
    </row>
    <row r="1127" spans="11:11" s="184" customFormat="1">
      <c r="K1127" s="264"/>
    </row>
    <row r="1128" spans="11:11" s="184" customFormat="1">
      <c r="K1128" s="264"/>
    </row>
    <row r="1129" spans="11:11" s="184" customFormat="1">
      <c r="K1129" s="264"/>
    </row>
    <row r="1130" spans="11:11" s="184" customFormat="1">
      <c r="K1130" s="264"/>
    </row>
    <row r="1131" spans="11:11" s="184" customFormat="1">
      <c r="K1131" s="264"/>
    </row>
    <row r="1132" spans="11:11" s="184" customFormat="1">
      <c r="K1132" s="264"/>
    </row>
    <row r="1133" spans="11:11" s="184" customFormat="1">
      <c r="K1133" s="264"/>
    </row>
    <row r="1134" spans="11:11" s="184" customFormat="1">
      <c r="K1134" s="264"/>
    </row>
    <row r="1135" spans="11:11" s="184" customFormat="1">
      <c r="K1135" s="264"/>
    </row>
    <row r="1136" spans="11:11" s="184" customFormat="1">
      <c r="K1136" s="264"/>
    </row>
    <row r="1137" spans="11:11" s="184" customFormat="1">
      <c r="K1137" s="264"/>
    </row>
    <row r="1138" spans="11:11" s="184" customFormat="1">
      <c r="K1138" s="264"/>
    </row>
    <row r="1139" spans="11:11" s="184" customFormat="1">
      <c r="K1139" s="264"/>
    </row>
    <row r="1140" spans="11:11" s="184" customFormat="1">
      <c r="K1140" s="264"/>
    </row>
    <row r="1141" spans="11:11" s="184" customFormat="1">
      <c r="K1141" s="264"/>
    </row>
    <row r="1142" spans="11:11" s="184" customFormat="1">
      <c r="K1142" s="264"/>
    </row>
    <row r="1143" spans="11:11" s="184" customFormat="1">
      <c r="K1143" s="264"/>
    </row>
    <row r="1144" spans="11:11" s="184" customFormat="1">
      <c r="K1144" s="264"/>
    </row>
    <row r="1145" spans="11:11" s="184" customFormat="1">
      <c r="K1145" s="264"/>
    </row>
    <row r="1146" spans="11:11" s="184" customFormat="1">
      <c r="K1146" s="264"/>
    </row>
    <row r="1147" spans="11:11" s="184" customFormat="1">
      <c r="K1147" s="264"/>
    </row>
    <row r="1148" spans="11:11" s="184" customFormat="1">
      <c r="K1148" s="264"/>
    </row>
    <row r="1149" spans="11:11" s="184" customFormat="1">
      <c r="K1149" s="264"/>
    </row>
    <row r="1150" spans="11:11" s="184" customFormat="1">
      <c r="K1150" s="264"/>
    </row>
    <row r="1151" spans="11:11" s="184" customFormat="1">
      <c r="K1151" s="264"/>
    </row>
    <row r="1152" spans="11:11" s="184" customFormat="1">
      <c r="K1152" s="264"/>
    </row>
    <row r="1153" spans="11:11" s="184" customFormat="1">
      <c r="K1153" s="264"/>
    </row>
    <row r="1154" spans="11:11" s="184" customFormat="1">
      <c r="K1154" s="264"/>
    </row>
    <row r="1155" spans="11:11" s="184" customFormat="1">
      <c r="K1155" s="264"/>
    </row>
    <row r="1156" spans="11:11" s="184" customFormat="1">
      <c r="K1156" s="264"/>
    </row>
    <row r="1157" spans="11:11" s="184" customFormat="1">
      <c r="K1157" s="264"/>
    </row>
    <row r="1158" spans="11:11" s="184" customFormat="1">
      <c r="K1158" s="264"/>
    </row>
    <row r="1159" spans="11:11" s="184" customFormat="1">
      <c r="K1159" s="264"/>
    </row>
    <row r="1160" spans="11:11" s="184" customFormat="1">
      <c r="K1160" s="264"/>
    </row>
    <row r="1161" spans="11:11" s="184" customFormat="1">
      <c r="K1161" s="264"/>
    </row>
    <row r="1162" spans="11:11" s="184" customFormat="1">
      <c r="K1162" s="264"/>
    </row>
    <row r="1163" spans="11:11" s="184" customFormat="1">
      <c r="K1163" s="264"/>
    </row>
    <row r="1164" spans="11:11" s="184" customFormat="1">
      <c r="K1164" s="264"/>
    </row>
    <row r="1165" spans="11:11" s="184" customFormat="1">
      <c r="K1165" s="264"/>
    </row>
    <row r="1166" spans="11:11" s="184" customFormat="1">
      <c r="K1166" s="264"/>
    </row>
    <row r="1167" spans="11:11" s="184" customFormat="1">
      <c r="K1167" s="264"/>
    </row>
    <row r="1168" spans="11:11" s="184" customFormat="1">
      <c r="K1168" s="264"/>
    </row>
    <row r="1169" spans="11:11" s="184" customFormat="1">
      <c r="K1169" s="264"/>
    </row>
    <row r="1170" spans="11:11" s="184" customFormat="1">
      <c r="K1170" s="264"/>
    </row>
    <row r="1171" spans="11:11" s="184" customFormat="1">
      <c r="K1171" s="264"/>
    </row>
    <row r="1172" spans="11:11" s="184" customFormat="1">
      <c r="K1172" s="264"/>
    </row>
    <row r="1173" spans="11:11" s="184" customFormat="1">
      <c r="K1173" s="264"/>
    </row>
    <row r="1174" spans="11:11" s="184" customFormat="1">
      <c r="K1174" s="264"/>
    </row>
    <row r="1175" spans="11:11" s="184" customFormat="1">
      <c r="K1175" s="264"/>
    </row>
    <row r="1176" spans="11:11" s="184" customFormat="1">
      <c r="K1176" s="264"/>
    </row>
    <row r="1177" spans="11:11" s="184" customFormat="1">
      <c r="K1177" s="264"/>
    </row>
    <row r="1178" spans="11:11" s="184" customFormat="1">
      <c r="K1178" s="264"/>
    </row>
    <row r="1179" spans="11:11" s="184" customFormat="1">
      <c r="K1179" s="264"/>
    </row>
    <row r="1180" spans="11:11" s="184" customFormat="1">
      <c r="K1180" s="264"/>
    </row>
    <row r="1181" spans="11:11" s="184" customFormat="1">
      <c r="K1181" s="264"/>
    </row>
    <row r="1182" spans="11:11" s="184" customFormat="1">
      <c r="K1182" s="264"/>
    </row>
    <row r="1183" spans="11:11" s="184" customFormat="1">
      <c r="K1183" s="264"/>
    </row>
    <row r="1184" spans="11:11" s="184" customFormat="1">
      <c r="K1184" s="264"/>
    </row>
    <row r="1185" spans="11:11" s="184" customFormat="1">
      <c r="K1185" s="264"/>
    </row>
    <row r="1186" spans="11:11" s="184" customFormat="1">
      <c r="K1186" s="264"/>
    </row>
    <row r="1187" spans="11:11" s="184" customFormat="1">
      <c r="K1187" s="264"/>
    </row>
    <row r="1188" spans="11:11" s="184" customFormat="1">
      <c r="K1188" s="264"/>
    </row>
    <row r="1189" spans="11:11" s="184" customFormat="1">
      <c r="K1189" s="264"/>
    </row>
    <row r="1190" spans="11:11" s="184" customFormat="1">
      <c r="K1190" s="264"/>
    </row>
    <row r="1191" spans="11:11" s="184" customFormat="1">
      <c r="K1191" s="264"/>
    </row>
    <row r="1192" spans="11:11" s="184" customFormat="1">
      <c r="K1192" s="264"/>
    </row>
    <row r="1193" spans="11:11" s="184" customFormat="1">
      <c r="K1193" s="264"/>
    </row>
    <row r="1194" spans="11:11" s="184" customFormat="1">
      <c r="K1194" s="264"/>
    </row>
    <row r="1195" spans="11:11" s="184" customFormat="1">
      <c r="K1195" s="264"/>
    </row>
    <row r="1196" spans="11:11" s="184" customFormat="1">
      <c r="K1196" s="264"/>
    </row>
    <row r="1197" spans="11:11" s="184" customFormat="1">
      <c r="K1197" s="264"/>
    </row>
    <row r="1198" spans="11:11" s="184" customFormat="1">
      <c r="K1198" s="264"/>
    </row>
    <row r="1199" spans="11:11" s="184" customFormat="1">
      <c r="K1199" s="264"/>
    </row>
    <row r="1200" spans="11:11" s="184" customFormat="1">
      <c r="K1200" s="264"/>
    </row>
    <row r="1201" spans="11:11" s="184" customFormat="1">
      <c r="K1201" s="264"/>
    </row>
  </sheetData>
  <mergeCells count="4">
    <mergeCell ref="H21:K21"/>
    <mergeCell ref="E23:F23"/>
    <mergeCell ref="D6:K7"/>
    <mergeCell ref="C4:K5"/>
  </mergeCells>
  <phoneticPr fontId="0" type="noConversion"/>
  <printOptions horizontalCentered="1"/>
  <pageMargins left="0" right="0" top="0.75" bottom="0.3" header="0" footer="0"/>
  <pageSetup scale="59" fitToWidth="5" fitToHeight="5" orientation="portrait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70" zoomScaleNormal="70" workbookViewId="0">
      <selection activeCell="E26" sqref="E26"/>
    </sheetView>
  </sheetViews>
  <sheetFormatPr defaultColWidth="12.33203125" defaultRowHeight="19.899999999999999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64</v>
      </c>
      <c r="B2" s="6"/>
      <c r="C2" s="7"/>
      <c r="D2" s="7"/>
      <c r="E2" s="8"/>
      <c r="F2" s="8"/>
      <c r="G2" s="8"/>
      <c r="H2" s="9"/>
      <c r="K2" s="2" t="s">
        <v>65</v>
      </c>
      <c r="M2" s="10">
        <v>1.06</v>
      </c>
      <c r="N2" s="1">
        <v>1.06</v>
      </c>
    </row>
    <row r="3" spans="1:22" ht="12.75" customHeight="1">
      <c r="A3" s="11" t="s">
        <v>66</v>
      </c>
      <c r="B3" s="12"/>
      <c r="C3" s="13"/>
      <c r="D3" s="13"/>
      <c r="E3" s="14"/>
      <c r="F3" s="14"/>
      <c r="G3" s="14"/>
      <c r="H3" s="15"/>
      <c r="K3" s="2" t="s">
        <v>67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68</v>
      </c>
      <c r="M4" s="22"/>
      <c r="N4" s="17"/>
    </row>
    <row r="5" spans="1:22" ht="12.75" customHeight="1">
      <c r="A5" s="2" t="s">
        <v>69</v>
      </c>
      <c r="B5" s="23">
        <f>'5YR'!D16</f>
        <v>0</v>
      </c>
      <c r="C5" s="24" t="s">
        <v>70</v>
      </c>
      <c r="D5" s="23">
        <f>'5YR'!E16</f>
        <v>0</v>
      </c>
      <c r="K5" s="2" t="s">
        <v>71</v>
      </c>
      <c r="M5" s="25" t="s">
        <v>126</v>
      </c>
    </row>
    <row r="6" spans="1:22" ht="12.75" customHeight="1"/>
    <row r="7" spans="1:22" ht="15" customHeight="1" thickBot="1">
      <c r="A7" s="26" t="s">
        <v>72</v>
      </c>
      <c r="B7" s="27"/>
      <c r="C7" s="28"/>
      <c r="D7" s="60" t="s">
        <v>73</v>
      </c>
      <c r="E7" s="29"/>
      <c r="F7" s="29"/>
      <c r="G7" s="29"/>
      <c r="H7" s="30"/>
      <c r="J7" s="2" t="s">
        <v>113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74</v>
      </c>
      <c r="B8" s="116" t="s">
        <v>125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75</v>
      </c>
      <c r="B9" s="117"/>
      <c r="C9" s="35"/>
      <c r="D9" s="35"/>
      <c r="E9" s="16"/>
      <c r="F9" s="16"/>
      <c r="G9" s="16"/>
      <c r="H9" s="36"/>
      <c r="J9" s="2" t="s">
        <v>113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76</v>
      </c>
      <c r="B10" s="117"/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77</v>
      </c>
      <c r="B11" s="41">
        <v>0</v>
      </c>
      <c r="C11" s="35" t="s">
        <v>127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78</v>
      </c>
      <c r="B12" s="42">
        <f>ROUND(O11,3)</f>
        <v>1.9610000000000001</v>
      </c>
      <c r="C12" s="44" t="s">
        <v>79</v>
      </c>
      <c r="D12" s="45">
        <f>+B11</f>
        <v>0</v>
      </c>
      <c r="E12" s="46" t="s">
        <v>80</v>
      </c>
      <c r="F12" s="118">
        <v>90</v>
      </c>
      <c r="G12" s="47" t="s">
        <v>81</v>
      </c>
      <c r="H12" s="61">
        <f>B12*D12*F12</f>
        <v>0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74</v>
      </c>
      <c r="B14" s="101" t="str">
        <f>+B8</f>
        <v>mice</v>
      </c>
      <c r="C14" s="28"/>
      <c r="D14" s="50" t="s">
        <v>82</v>
      </c>
      <c r="E14" s="29"/>
      <c r="F14" s="29"/>
      <c r="G14" s="29"/>
      <c r="H14" s="30"/>
      <c r="J14" s="2" t="s">
        <v>113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75</v>
      </c>
      <c r="B15" s="41">
        <f>+B9</f>
        <v>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76</v>
      </c>
      <c r="B16" s="41">
        <f>+B10</f>
        <v>0</v>
      </c>
      <c r="C16" s="35"/>
      <c r="D16" s="35"/>
      <c r="E16" s="16"/>
      <c r="F16" s="16"/>
      <c r="G16" s="16"/>
      <c r="H16" s="36"/>
      <c r="J16" s="2" t="s">
        <v>113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77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78</v>
      </c>
      <c r="B18" s="42">
        <f>+O18</f>
        <v>2.0790000000000002</v>
      </c>
      <c r="C18" s="44" t="s">
        <v>79</v>
      </c>
      <c r="D18" s="45">
        <f>+B17</f>
        <v>0</v>
      </c>
      <c r="E18" s="46" t="s">
        <v>80</v>
      </c>
      <c r="F18" s="51">
        <v>180</v>
      </c>
      <c r="G18" s="47" t="s">
        <v>81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74</v>
      </c>
      <c r="B20" s="101" t="str">
        <f>+B8</f>
        <v>mice</v>
      </c>
      <c r="C20" s="28"/>
      <c r="D20" s="53" t="s">
        <v>83</v>
      </c>
      <c r="E20" s="29"/>
      <c r="F20" s="29"/>
      <c r="G20" s="29"/>
      <c r="H20" s="30"/>
      <c r="J20" s="2" t="s">
        <v>113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75</v>
      </c>
      <c r="B21" s="41">
        <f>+B9</f>
        <v>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76</v>
      </c>
      <c r="B22" s="41">
        <f>+B10</f>
        <v>0</v>
      </c>
      <c r="C22" s="35"/>
      <c r="D22" s="35"/>
      <c r="E22" s="16"/>
      <c r="F22" s="16"/>
      <c r="G22" s="16"/>
      <c r="H22" s="36"/>
      <c r="J22" s="2" t="s">
        <v>113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77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78</v>
      </c>
      <c r="B24" s="42">
        <f>+O24</f>
        <v>2.2040000000000002</v>
      </c>
      <c r="C24" s="44" t="s">
        <v>79</v>
      </c>
      <c r="D24" s="45">
        <f>+B23</f>
        <v>0</v>
      </c>
      <c r="E24" s="46" t="s">
        <v>80</v>
      </c>
      <c r="F24" s="51">
        <f>+F12</f>
        <v>90</v>
      </c>
      <c r="G24" s="47" t="s">
        <v>81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74</v>
      </c>
      <c r="B26" s="101" t="str">
        <f>+B8</f>
        <v>mice</v>
      </c>
      <c r="C26" s="28"/>
      <c r="D26" s="55" t="s">
        <v>84</v>
      </c>
      <c r="E26" s="29"/>
      <c r="F26" s="29"/>
      <c r="G26" s="29"/>
      <c r="H26" s="30"/>
      <c r="J26" s="2" t="s">
        <v>113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75</v>
      </c>
      <c r="B27" s="41">
        <f>+B9</f>
        <v>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76</v>
      </c>
      <c r="B28" s="41">
        <f>+B10</f>
        <v>0</v>
      </c>
      <c r="C28" s="35"/>
      <c r="D28" s="35"/>
      <c r="E28" s="16"/>
      <c r="F28" s="16"/>
      <c r="G28" s="16"/>
      <c r="H28" s="36"/>
      <c r="J28" s="2" t="s">
        <v>113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77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78</v>
      </c>
      <c r="B30" s="42">
        <f>+O30</f>
        <v>2.3359999999999999</v>
      </c>
      <c r="C30" s="44" t="s">
        <v>79</v>
      </c>
      <c r="D30" s="45">
        <f>+B29</f>
        <v>0</v>
      </c>
      <c r="E30" s="46" t="s">
        <v>80</v>
      </c>
      <c r="F30" s="51">
        <f>+F12</f>
        <v>90</v>
      </c>
      <c r="G30" s="47" t="s">
        <v>81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74</v>
      </c>
      <c r="B32" s="101" t="str">
        <f>+B8</f>
        <v>mice</v>
      </c>
      <c r="C32" s="28"/>
      <c r="D32" s="57" t="s">
        <v>85</v>
      </c>
      <c r="E32" s="29"/>
      <c r="F32" s="29"/>
      <c r="G32" s="29"/>
      <c r="H32" s="30"/>
      <c r="J32" s="2" t="s">
        <v>113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75</v>
      </c>
      <c r="B33" s="41">
        <f>+B9</f>
        <v>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76</v>
      </c>
      <c r="B34" s="41">
        <f>+B10</f>
        <v>0</v>
      </c>
      <c r="C34" s="35"/>
      <c r="D34" s="35"/>
      <c r="E34" s="16"/>
      <c r="F34" s="16"/>
      <c r="G34" s="16"/>
      <c r="H34" s="36"/>
      <c r="J34" s="2" t="s">
        <v>113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77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78</v>
      </c>
      <c r="B36" s="42">
        <f>+O36</f>
        <v>2.476</v>
      </c>
      <c r="C36" s="44" t="s">
        <v>79</v>
      </c>
      <c r="D36" s="45">
        <f>+B35</f>
        <v>0</v>
      </c>
      <c r="E36" s="46" t="s">
        <v>80</v>
      </c>
      <c r="F36" s="51">
        <f>+F12</f>
        <v>90</v>
      </c>
      <c r="G36" s="47" t="s">
        <v>81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114</v>
      </c>
      <c r="C38" s="35"/>
      <c r="D38" s="49"/>
      <c r="H38" s="16"/>
      <c r="J38" s="2" t="s">
        <v>113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115</v>
      </c>
      <c r="C40" s="104"/>
      <c r="D40" s="49"/>
      <c r="H40" s="114">
        <f>+H12+H18+H24+H30+H36+H38</f>
        <v>0</v>
      </c>
      <c r="J40" s="2" t="s">
        <v>113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116</v>
      </c>
      <c r="B42" s="105"/>
      <c r="C42" s="109" t="str">
        <f>'5YR'!E71</f>
        <v>FY18</v>
      </c>
      <c r="D42" s="110" t="str">
        <f>'5YR'!F71</f>
        <v>FY19</v>
      </c>
      <c r="H42" s="113"/>
      <c r="O42" s="42">
        <f>SUM(O38:O40)</f>
        <v>2.625</v>
      </c>
    </row>
    <row r="43" spans="1:15" ht="19.899999999999999" customHeight="1">
      <c r="A43" s="2" t="s">
        <v>117</v>
      </c>
      <c r="B43" s="106">
        <v>38960</v>
      </c>
      <c r="C43" s="111">
        <f>'5YR'!E73</f>
        <v>0</v>
      </c>
      <c r="D43" s="112">
        <f>'5YR'!F73</f>
        <v>0</v>
      </c>
      <c r="H43" s="108">
        <f>$H$12/12*'5YR'!$G$21*$C$43+$H$12/12*'5YR'!G22*$D$43</f>
        <v>0</v>
      </c>
    </row>
    <row r="44" spans="1:15" ht="19.899999999999999" customHeight="1">
      <c r="H44" s="108">
        <f>(+H18+H24+H30+H36)*$D$43</f>
        <v>0</v>
      </c>
    </row>
    <row r="45" spans="1:15" ht="7.5" customHeight="1">
      <c r="H45" s="108"/>
    </row>
    <row r="46" spans="1:15" ht="19.899999999999999" customHeight="1">
      <c r="A46" s="2" t="s">
        <v>118</v>
      </c>
      <c r="D46" s="107"/>
      <c r="H46" s="115">
        <f>+H40+H43+H44</f>
        <v>0</v>
      </c>
    </row>
    <row r="48" spans="1:15" ht="19.899999999999999" customHeight="1">
      <c r="A48" s="2" t="s">
        <v>119</v>
      </c>
    </row>
    <row r="49" spans="1:8" ht="19.899999999999999" customHeight="1">
      <c r="A49" s="2" t="s">
        <v>120</v>
      </c>
    </row>
    <row r="50" spans="1:8" ht="19.899999999999999" customHeight="1">
      <c r="A50" s="119" t="s">
        <v>121</v>
      </c>
      <c r="H50" s="102"/>
    </row>
    <row r="51" spans="1:8" ht="19.899999999999999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8" sqref="A18:B18"/>
    </sheetView>
  </sheetViews>
  <sheetFormatPr defaultRowHeight="12.75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'5YR'!D12</f>
        <v>0</v>
      </c>
    </row>
    <row r="2" spans="1:16">
      <c r="A2" s="82">
        <f>'5YR'!D19</f>
        <v>0</v>
      </c>
    </row>
    <row r="3" spans="1:16">
      <c r="A3" s="82">
        <f>'5YR'!D18</f>
        <v>0</v>
      </c>
    </row>
    <row r="5" spans="1:16">
      <c r="A5" s="2" t="s">
        <v>86</v>
      </c>
      <c r="B5" s="81">
        <f>'5YR'!D16</f>
        <v>0</v>
      </c>
      <c r="C5" s="81">
        <f>'5YR'!E16</f>
        <v>0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87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'5YR'!C28</f>
        <v>0</v>
      </c>
      <c r="B10" s="326" t="s">
        <v>96</v>
      </c>
      <c r="C10" s="326"/>
      <c r="D10" s="326"/>
      <c r="E10" s="66">
        <f>'5YR'!G28</f>
        <v>0.01</v>
      </c>
      <c r="F10" s="67">
        <f>'5YR'!K28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6" t="e">
        <f>'5YR'!#REF!</f>
        <v>#REF!</v>
      </c>
      <c r="C11" s="326"/>
      <c r="D11" s="326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6" t="e">
        <f>'5YR'!#REF!</f>
        <v>#REF!</v>
      </c>
      <c r="C12" s="326"/>
      <c r="D12" s="326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6" t="e">
        <f>'5YR'!#REF!</f>
        <v>#REF!</v>
      </c>
      <c r="C13" s="326"/>
      <c r="D13" s="326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6" t="e">
        <f>'5YR'!#REF!</f>
        <v>#REF!</v>
      </c>
      <c r="C14" s="326"/>
      <c r="D14" s="326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'5YR'!C35</f>
        <v>Other Personnel</v>
      </c>
      <c r="B15" s="326"/>
      <c r="C15" s="326"/>
      <c r="D15" s="326"/>
      <c r="E15" s="66"/>
      <c r="F15" s="67">
        <f>'5YR'!K39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'5YR'!C41</f>
        <v>Postdocs</v>
      </c>
      <c r="B16" s="326"/>
      <c r="C16" s="326"/>
      <c r="D16" s="326"/>
      <c r="E16" s="66"/>
      <c r="F16" s="67">
        <f>'5YR'!K45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'5YR'!C47</f>
        <v>Graduate Students</v>
      </c>
      <c r="B17" s="326"/>
      <c r="C17" s="326"/>
      <c r="D17" s="326"/>
      <c r="E17" s="66"/>
      <c r="F17" s="67">
        <f>'5YR'!K50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88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'5YR'!K56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89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'5YR'!K52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90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'5YR'!K54+'5YR'!K55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91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92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93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94</v>
      </c>
      <c r="B35" s="46"/>
      <c r="C35" s="46"/>
      <c r="D35" s="46"/>
      <c r="E35" s="46"/>
      <c r="F35" s="68">
        <f>'5YR'!K74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95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18" sqref="A18:B18"/>
    </sheetView>
  </sheetViews>
  <sheetFormatPr defaultRowHeight="14.25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54" t="s">
        <v>103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3" ht="7.5" customHeight="1">
      <c r="A2" s="355"/>
      <c r="B2" s="355"/>
      <c r="C2" s="355"/>
      <c r="D2" s="355"/>
      <c r="E2" s="355"/>
      <c r="F2" s="355"/>
      <c r="G2" s="355"/>
      <c r="H2" s="355"/>
      <c r="I2" s="355"/>
    </row>
    <row r="3" spans="1:13" ht="15">
      <c r="A3" s="85" t="s">
        <v>14</v>
      </c>
      <c r="B3" s="327"/>
      <c r="C3" s="327"/>
      <c r="D3" s="327"/>
      <c r="E3" s="327"/>
      <c r="F3" s="327"/>
      <c r="G3" s="327"/>
      <c r="H3" s="327"/>
      <c r="I3" s="327"/>
    </row>
    <row r="4" spans="1:13" ht="15">
      <c r="A4" s="85" t="s">
        <v>97</v>
      </c>
      <c r="B4" s="327"/>
      <c r="C4" s="327"/>
      <c r="D4" s="327"/>
      <c r="E4" s="327"/>
      <c r="F4" s="327"/>
      <c r="G4" s="327"/>
      <c r="H4" s="327"/>
      <c r="I4" s="327"/>
    </row>
    <row r="5" spans="1:13" ht="15">
      <c r="A5" s="85" t="s">
        <v>98</v>
      </c>
      <c r="B5" s="327"/>
      <c r="C5" s="327"/>
      <c r="D5" s="327"/>
      <c r="E5" s="327"/>
      <c r="F5" s="327"/>
      <c r="G5" s="327"/>
      <c r="H5" s="327"/>
      <c r="I5" s="327"/>
    </row>
    <row r="6" spans="1:13" ht="15">
      <c r="A6" s="85" t="s">
        <v>99</v>
      </c>
      <c r="B6" s="335"/>
      <c r="C6" s="335"/>
      <c r="D6" s="335"/>
      <c r="E6" s="335"/>
      <c r="F6" s="335"/>
      <c r="G6" s="335"/>
      <c r="H6" s="335"/>
      <c r="I6" s="335"/>
    </row>
    <row r="7" spans="1:13">
      <c r="A7" s="336"/>
      <c r="B7" s="336"/>
      <c r="C7" s="336"/>
      <c r="D7" s="336"/>
      <c r="E7" s="336"/>
      <c r="F7" s="336"/>
      <c r="G7" s="336"/>
      <c r="H7" s="336"/>
      <c r="I7" s="336"/>
      <c r="J7" s="86"/>
    </row>
    <row r="8" spans="1:13" ht="15" customHeight="1" thickBot="1">
      <c r="A8" s="337" t="s">
        <v>100</v>
      </c>
      <c r="B8" s="337"/>
      <c r="C8" s="338"/>
      <c r="D8" s="341" t="s">
        <v>104</v>
      </c>
      <c r="E8" s="344" t="s">
        <v>101</v>
      </c>
      <c r="F8" s="345"/>
      <c r="G8" s="345"/>
      <c r="H8" s="345"/>
      <c r="I8" s="346"/>
      <c r="J8" s="87" t="s">
        <v>105</v>
      </c>
      <c r="K8" s="84"/>
    </row>
    <row r="9" spans="1:13" ht="15.75" thickBot="1">
      <c r="A9" s="339"/>
      <c r="B9" s="339"/>
      <c r="C9" s="340"/>
      <c r="D9" s="342"/>
      <c r="E9" s="347" t="s">
        <v>73</v>
      </c>
      <c r="F9" s="347" t="s">
        <v>82</v>
      </c>
      <c r="G9" s="347" t="s">
        <v>83</v>
      </c>
      <c r="H9" s="347" t="s">
        <v>84</v>
      </c>
      <c r="I9" s="352" t="s">
        <v>85</v>
      </c>
      <c r="J9" s="88"/>
      <c r="K9" s="84"/>
    </row>
    <row r="10" spans="1:13" ht="15">
      <c r="A10" s="349"/>
      <c r="B10" s="349"/>
      <c r="C10" s="350"/>
      <c r="D10" s="343"/>
      <c r="E10" s="348"/>
      <c r="F10" s="351"/>
      <c r="G10" s="351"/>
      <c r="H10" s="351"/>
      <c r="I10" s="353"/>
      <c r="J10" s="89" t="s">
        <v>106</v>
      </c>
      <c r="K10" s="90"/>
      <c r="L10" s="90"/>
      <c r="M10" s="90"/>
    </row>
    <row r="11" spans="1:13">
      <c r="A11" s="327" t="s">
        <v>107</v>
      </c>
      <c r="B11" s="327"/>
      <c r="C11" s="84" t="s">
        <v>102</v>
      </c>
      <c r="D11" s="91"/>
      <c r="E11" s="92"/>
      <c r="F11" s="93"/>
      <c r="G11" s="93"/>
      <c r="H11" s="93"/>
      <c r="I11" s="94"/>
      <c r="J11" s="95"/>
    </row>
    <row r="12" spans="1:13">
      <c r="A12" s="327"/>
      <c r="B12" s="327"/>
      <c r="C12" s="84"/>
      <c r="D12" s="96"/>
      <c r="E12" s="92"/>
      <c r="F12" s="93"/>
      <c r="G12" s="93"/>
      <c r="H12" s="93"/>
      <c r="I12" s="92"/>
      <c r="J12" s="95"/>
    </row>
    <row r="13" spans="1:13">
      <c r="A13" s="327"/>
      <c r="B13" s="327"/>
      <c r="C13" s="84"/>
      <c r="D13" s="96"/>
      <c r="E13" s="92"/>
      <c r="F13" s="93"/>
      <c r="G13" s="93"/>
      <c r="H13" s="93"/>
      <c r="I13" s="92"/>
      <c r="J13" s="95"/>
    </row>
    <row r="14" spans="1:13">
      <c r="A14" s="327"/>
      <c r="B14" s="327"/>
      <c r="C14" s="84"/>
      <c r="D14" s="96"/>
      <c r="E14" s="92"/>
      <c r="F14" s="93"/>
      <c r="G14" s="93"/>
      <c r="H14" s="93"/>
      <c r="I14" s="92"/>
      <c r="J14" s="95"/>
    </row>
    <row r="15" spans="1:13">
      <c r="A15" s="327"/>
      <c r="B15" s="327"/>
      <c r="C15" s="84"/>
      <c r="D15" s="96"/>
      <c r="E15" s="92"/>
      <c r="F15" s="93"/>
      <c r="G15" s="93"/>
      <c r="H15" s="93"/>
      <c r="I15" s="92"/>
      <c r="J15" s="95"/>
    </row>
    <row r="16" spans="1:13">
      <c r="A16" s="327"/>
      <c r="B16" s="327"/>
      <c r="C16" s="84"/>
      <c r="D16" s="96"/>
      <c r="E16" s="92"/>
      <c r="F16" s="93"/>
      <c r="G16" s="93"/>
      <c r="H16" s="93"/>
      <c r="I16" s="92"/>
      <c r="J16" s="95"/>
    </row>
    <row r="17" spans="1:10">
      <c r="A17" s="327"/>
      <c r="B17" s="327"/>
      <c r="C17" s="84"/>
      <c r="D17" s="96"/>
      <c r="E17" s="92"/>
      <c r="F17" s="93"/>
      <c r="G17" s="93"/>
      <c r="H17" s="93"/>
      <c r="I17" s="92"/>
      <c r="J17" s="95"/>
    </row>
    <row r="18" spans="1:10">
      <c r="A18" s="327"/>
      <c r="B18" s="327"/>
      <c r="C18" s="84"/>
      <c r="D18" s="96"/>
      <c r="E18" s="92"/>
      <c r="F18" s="93"/>
      <c r="G18" s="93"/>
      <c r="H18" s="93"/>
      <c r="I18" s="92"/>
      <c r="J18" s="95"/>
    </row>
    <row r="19" spans="1:10">
      <c r="A19" s="327"/>
      <c r="B19" s="327"/>
      <c r="C19" s="84"/>
      <c r="D19" s="96"/>
      <c r="E19" s="92"/>
      <c r="F19" s="93"/>
      <c r="G19" s="93"/>
      <c r="H19" s="93"/>
      <c r="I19" s="92"/>
      <c r="J19" s="95"/>
    </row>
    <row r="20" spans="1:10">
      <c r="A20" s="327"/>
      <c r="B20" s="327"/>
      <c r="C20" s="84"/>
      <c r="D20" s="96"/>
      <c r="E20" s="92"/>
      <c r="F20" s="93"/>
      <c r="G20" s="93"/>
      <c r="H20" s="93"/>
      <c r="I20" s="92"/>
      <c r="J20" s="95"/>
    </row>
    <row r="21" spans="1:10">
      <c r="A21" s="327"/>
      <c r="B21" s="327"/>
      <c r="C21" s="84"/>
      <c r="D21" s="96"/>
      <c r="E21" s="92"/>
      <c r="F21" s="93"/>
      <c r="G21" s="93"/>
      <c r="H21" s="93"/>
      <c r="I21" s="92"/>
      <c r="J21" s="95"/>
    </row>
    <row r="22" spans="1:10">
      <c r="A22" s="327"/>
      <c r="B22" s="327"/>
      <c r="C22" s="84"/>
      <c r="D22" s="96"/>
      <c r="E22" s="92"/>
      <c r="F22" s="93"/>
      <c r="G22" s="93"/>
      <c r="H22" s="93"/>
      <c r="I22" s="92"/>
      <c r="J22" s="95"/>
    </row>
    <row r="23" spans="1:10">
      <c r="A23" s="327"/>
      <c r="B23" s="327"/>
      <c r="C23" s="84"/>
      <c r="D23" s="96"/>
      <c r="E23" s="92"/>
      <c r="F23" s="93"/>
      <c r="G23" s="93"/>
      <c r="H23" s="93"/>
      <c r="I23" s="92"/>
      <c r="J23" s="95"/>
    </row>
    <row r="24" spans="1:10">
      <c r="A24" s="327"/>
      <c r="B24" s="327"/>
      <c r="C24" s="84"/>
      <c r="D24" s="96"/>
      <c r="E24" s="92"/>
      <c r="F24" s="93"/>
      <c r="G24" s="93"/>
      <c r="H24" s="93"/>
      <c r="I24" s="92"/>
      <c r="J24" s="95"/>
    </row>
    <row r="25" spans="1:10">
      <c r="A25" s="327"/>
      <c r="B25" s="327"/>
      <c r="C25" s="84"/>
      <c r="D25" s="96"/>
      <c r="E25" s="92"/>
      <c r="F25" s="93"/>
      <c r="G25" s="93"/>
      <c r="H25" s="93"/>
      <c r="I25" s="92"/>
      <c r="J25" s="95"/>
    </row>
    <row r="26" spans="1:10">
      <c r="A26" s="327"/>
      <c r="B26" s="327"/>
      <c r="C26" s="84"/>
      <c r="D26" s="96"/>
      <c r="E26" s="92"/>
      <c r="F26" s="93"/>
      <c r="G26" s="93"/>
      <c r="H26" s="93"/>
      <c r="I26" s="92"/>
      <c r="J26" s="95"/>
    </row>
    <row r="27" spans="1:10">
      <c r="A27" s="327"/>
      <c r="B27" s="327"/>
      <c r="C27" s="84"/>
      <c r="D27" s="96"/>
      <c r="E27" s="92"/>
      <c r="F27" s="93"/>
      <c r="G27" s="93"/>
      <c r="H27" s="93"/>
      <c r="I27" s="92"/>
      <c r="J27" s="95"/>
    </row>
    <row r="28" spans="1:10">
      <c r="A28" s="327"/>
      <c r="B28" s="327"/>
      <c r="C28" s="84"/>
      <c r="D28" s="96"/>
      <c r="E28" s="92"/>
      <c r="F28" s="93"/>
      <c r="G28" s="93"/>
      <c r="H28" s="93"/>
      <c r="I28" s="92"/>
      <c r="J28" s="95"/>
    </row>
    <row r="29" spans="1:10">
      <c r="A29" s="329"/>
      <c r="B29" s="329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31" t="s">
        <v>108</v>
      </c>
      <c r="B30" s="331"/>
      <c r="C30" s="331"/>
      <c r="D30" s="331"/>
      <c r="E30" s="331"/>
      <c r="F30" s="331"/>
      <c r="G30" s="331"/>
      <c r="H30" s="331"/>
      <c r="I30" s="331"/>
    </row>
    <row r="31" spans="1:10" ht="21" customHeight="1">
      <c r="A31" s="329"/>
      <c r="B31" s="329"/>
      <c r="C31" s="329"/>
      <c r="D31" s="329"/>
      <c r="E31" s="329"/>
      <c r="F31" s="329"/>
      <c r="G31" s="329"/>
      <c r="H31" s="329"/>
      <c r="I31" s="329"/>
      <c r="J31" s="329"/>
    </row>
    <row r="32" spans="1:10" ht="21" customHeight="1">
      <c r="A32" s="329"/>
      <c r="B32" s="329"/>
      <c r="C32" s="329"/>
      <c r="D32" s="329"/>
      <c r="E32" s="329"/>
      <c r="F32" s="329"/>
      <c r="G32" s="329"/>
      <c r="H32" s="329"/>
      <c r="I32" s="329"/>
      <c r="J32" s="329"/>
    </row>
    <row r="33" spans="1:10" ht="21" customHeight="1">
      <c r="A33" s="329"/>
      <c r="B33" s="329"/>
      <c r="C33" s="329"/>
      <c r="D33" s="329"/>
      <c r="E33" s="329"/>
      <c r="F33" s="329"/>
      <c r="G33" s="329"/>
      <c r="H33" s="329"/>
      <c r="I33" s="329"/>
      <c r="J33" s="329"/>
    </row>
    <row r="34" spans="1:10" ht="21" customHeight="1">
      <c r="A34" s="329"/>
      <c r="B34" s="329"/>
      <c r="C34" s="329"/>
      <c r="D34" s="329"/>
      <c r="E34" s="329"/>
      <c r="F34" s="329"/>
      <c r="G34" s="329"/>
      <c r="H34" s="329"/>
      <c r="I34" s="329"/>
      <c r="J34" s="329"/>
    </row>
    <row r="35" spans="1:10" ht="21" customHeight="1">
      <c r="A35" s="330" t="s">
        <v>109</v>
      </c>
      <c r="B35" s="330"/>
      <c r="C35" s="330"/>
      <c r="D35" s="332" t="s">
        <v>110</v>
      </c>
      <c r="E35" s="332"/>
      <c r="F35" s="332"/>
      <c r="G35" s="332"/>
      <c r="H35" s="332"/>
      <c r="I35" s="332"/>
      <c r="J35" s="332"/>
    </row>
    <row r="36" spans="1:10" ht="27.75" customHeight="1">
      <c r="A36" s="333"/>
      <c r="B36" s="333"/>
      <c r="C36" s="333"/>
      <c r="D36" s="333"/>
      <c r="E36" s="333"/>
      <c r="F36" s="333"/>
      <c r="G36" s="333"/>
      <c r="H36" s="333"/>
      <c r="I36" s="333"/>
    </row>
    <row r="37" spans="1:10" ht="43.5" customHeight="1">
      <c r="A37" s="334" t="s">
        <v>111</v>
      </c>
      <c r="B37" s="334"/>
      <c r="C37" s="334"/>
      <c r="D37" s="334"/>
      <c r="E37" s="334"/>
      <c r="F37" s="334"/>
      <c r="G37" s="334"/>
      <c r="H37" s="334"/>
      <c r="I37" s="334"/>
      <c r="J37" s="334"/>
    </row>
    <row r="38" spans="1:10" ht="30.75" customHeight="1">
      <c r="A38" s="334" t="s">
        <v>112</v>
      </c>
      <c r="B38" s="334"/>
      <c r="C38" s="334"/>
      <c r="D38" s="334"/>
      <c r="E38" s="334"/>
      <c r="F38" s="334"/>
      <c r="G38" s="334"/>
      <c r="H38" s="334"/>
      <c r="I38" s="334"/>
      <c r="J38" s="334"/>
    </row>
    <row r="39" spans="1:10" ht="16.5" customHeight="1">
      <c r="A39" s="328"/>
      <c r="B39" s="328"/>
      <c r="C39" s="328"/>
      <c r="D39" s="328"/>
      <c r="E39" s="328"/>
      <c r="F39" s="328"/>
      <c r="G39" s="328"/>
      <c r="H39" s="328"/>
      <c r="I39" s="328"/>
    </row>
  </sheetData>
  <mergeCells count="46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J1"/>
    <mergeCell ref="A2:I2"/>
    <mergeCell ref="B3:I3"/>
    <mergeCell ref="B4:I4"/>
    <mergeCell ref="B5:I5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23:B23"/>
    <mergeCell ref="A24:B24"/>
    <mergeCell ref="A25:B25"/>
    <mergeCell ref="A26:B26"/>
    <mergeCell ref="A27:B27"/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</mergeCells>
  <phoneticPr fontId="6" type="noConversion"/>
  <printOptions horizontalCentered="1"/>
  <pageMargins left="0.5" right="0.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Dawna K Robinson</cp:lastModifiedBy>
  <cp:lastPrinted>2018-07-25T17:27:27Z</cp:lastPrinted>
  <dcterms:created xsi:type="dcterms:W3CDTF">2002-10-23T16:19:38Z</dcterms:created>
  <dcterms:modified xsi:type="dcterms:W3CDTF">2019-02-28T17:55:32Z</dcterms:modified>
</cp:coreProperties>
</file>